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ОПР\ИП-2025\Шаблоны для заполнения 380 приказ\ИНВЕСТИЦИОННАЯ ПРОГРАММА ДОРАБОТАННАЯ\Формы 1-18, 20\"/>
    </mc:Choice>
  </mc:AlternateContent>
  <bookViews>
    <workbookView xWindow="-120" yWindow="-120" windowWidth="38640" windowHeight="15720"/>
  </bookViews>
  <sheets>
    <sheet name="11.3" sheetId="3" r:id="rId1"/>
  </sheets>
  <definedNames>
    <definedName name="_xlnm._FilterDatabase" localSheetId="0" hidden="1">'11.3'!$A$16:$I$815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" i="3" l="1"/>
  <c r="C103" i="3"/>
  <c r="C98" i="3"/>
  <c r="C93" i="3"/>
  <c r="C57" i="3"/>
  <c r="E186" i="3"/>
  <c r="F30" i="3"/>
  <c r="E28" i="3"/>
  <c r="D28" i="3"/>
  <c r="C28" i="3"/>
  <c r="F776" i="3"/>
  <c r="I776" i="3"/>
  <c r="C760" i="3"/>
  <c r="F760" i="3"/>
  <c r="F752" i="3"/>
  <c r="C754" i="3"/>
  <c r="F754" i="3"/>
  <c r="F745" i="3"/>
  <c r="I745" i="3"/>
  <c r="D741" i="3"/>
  <c r="E731" i="3"/>
  <c r="E729" i="3"/>
  <c r="D729" i="3"/>
  <c r="C729" i="3"/>
  <c r="E723" i="3"/>
  <c r="D723" i="3"/>
  <c r="C723" i="3"/>
  <c r="F705" i="3"/>
  <c r="F702" i="3"/>
  <c r="F699" i="3"/>
  <c r="F698" i="3"/>
  <c r="F696" i="3"/>
  <c r="F695" i="3"/>
  <c r="F680" i="3"/>
  <c r="F677" i="3"/>
  <c r="F674" i="3"/>
  <c r="F673" i="3"/>
  <c r="F671" i="3"/>
  <c r="F670" i="3"/>
  <c r="F664" i="3"/>
  <c r="F661" i="3"/>
  <c r="F660" i="3"/>
  <c r="F659" i="3"/>
  <c r="F656" i="3"/>
  <c r="F655" i="3"/>
  <c r="F654" i="3"/>
  <c r="F652" i="3"/>
  <c r="F651" i="3"/>
  <c r="F609" i="3"/>
  <c r="I609" i="3"/>
  <c r="F604" i="3"/>
  <c r="F592" i="3"/>
  <c r="F589" i="3"/>
  <c r="F588" i="3"/>
  <c r="F587" i="3"/>
  <c r="F584" i="3"/>
  <c r="F583" i="3"/>
  <c r="F582" i="3"/>
  <c r="F580" i="3"/>
  <c r="F579" i="3"/>
  <c r="F537" i="3"/>
  <c r="I537" i="3"/>
  <c r="F532" i="3"/>
  <c r="F480" i="3"/>
  <c r="F429" i="3"/>
  <c r="F377" i="3"/>
  <c r="I377" i="3"/>
  <c r="I346" i="3"/>
  <c r="E332" i="3"/>
  <c r="C332" i="3"/>
  <c r="F332" i="3"/>
  <c r="I332" i="3"/>
  <c r="E325" i="3"/>
  <c r="F325" i="3"/>
  <c r="D324" i="3"/>
  <c r="F324" i="3"/>
  <c r="E322" i="3"/>
  <c r="D322" i="3"/>
  <c r="F322" i="3"/>
  <c r="E321" i="3"/>
  <c r="F321" i="3"/>
  <c r="F306" i="3"/>
  <c r="F303" i="3"/>
  <c r="F300" i="3"/>
  <c r="F299" i="3"/>
  <c r="F297" i="3"/>
  <c r="F296" i="3"/>
  <c r="F278" i="3"/>
  <c r="F275" i="3"/>
  <c r="F274" i="3"/>
  <c r="F272" i="3"/>
  <c r="F271" i="3"/>
  <c r="F265" i="3"/>
  <c r="F262" i="3"/>
  <c r="F261" i="3"/>
  <c r="F260" i="3"/>
  <c r="F257" i="3"/>
  <c r="F256" i="3"/>
  <c r="F255" i="3"/>
  <c r="F253" i="3"/>
  <c r="F252" i="3"/>
  <c r="F225" i="3"/>
  <c r="F210" i="3"/>
  <c r="I210" i="3"/>
  <c r="F205" i="3"/>
  <c r="F193" i="3"/>
  <c r="F190" i="3"/>
  <c r="F189" i="3"/>
  <c r="F188" i="3"/>
  <c r="F184" i="3"/>
  <c r="F183" i="3"/>
  <c r="F181" i="3"/>
  <c r="F180" i="3"/>
  <c r="F143" i="3"/>
  <c r="F133" i="3"/>
  <c r="F81" i="3"/>
  <c r="F55" i="3"/>
  <c r="F138" i="3"/>
  <c r="I138" i="3"/>
  <c r="F29" i="3"/>
  <c r="F729" i="3"/>
  <c r="F723" i="3"/>
  <c r="F741" i="3"/>
  <c r="F731" i="3"/>
  <c r="C134" i="3"/>
  <c r="F815" i="3"/>
  <c r="I815" i="3"/>
  <c r="F814" i="3"/>
  <c r="I814" i="3"/>
  <c r="F813" i="3"/>
  <c r="I813" i="3"/>
  <c r="E812" i="3"/>
  <c r="D812" i="3"/>
  <c r="C812" i="3"/>
  <c r="F811" i="3"/>
  <c r="I811" i="3"/>
  <c r="F810" i="3"/>
  <c r="E809" i="3"/>
  <c r="D809" i="3"/>
  <c r="C809" i="3"/>
  <c r="F808" i="3"/>
  <c r="I808" i="3"/>
  <c r="I807" i="3"/>
  <c r="E807" i="3"/>
  <c r="D807" i="3"/>
  <c r="C807" i="3"/>
  <c r="F806" i="3"/>
  <c r="I806" i="3"/>
  <c r="I805" i="3"/>
  <c r="E805" i="3"/>
  <c r="D805" i="3"/>
  <c r="C805" i="3"/>
  <c r="F803" i="3"/>
  <c r="I803" i="3"/>
  <c r="F802" i="3"/>
  <c r="I802" i="3"/>
  <c r="F801" i="3"/>
  <c r="E800" i="3"/>
  <c r="D800" i="3"/>
  <c r="C800" i="3"/>
  <c r="F799" i="3"/>
  <c r="I799" i="3"/>
  <c r="F798" i="3"/>
  <c r="I798" i="3"/>
  <c r="E797" i="3"/>
  <c r="D797" i="3"/>
  <c r="C797" i="3"/>
  <c r="F796" i="3"/>
  <c r="E795" i="3"/>
  <c r="D795" i="3"/>
  <c r="C795" i="3"/>
  <c r="F794" i="3"/>
  <c r="E793" i="3"/>
  <c r="D793" i="3"/>
  <c r="C793" i="3"/>
  <c r="F790" i="3"/>
  <c r="I790" i="3"/>
  <c r="I789" i="3"/>
  <c r="I788" i="3"/>
  <c r="I787" i="3"/>
  <c r="I786" i="3"/>
  <c r="E789" i="3"/>
  <c r="D789" i="3"/>
  <c r="C789" i="3"/>
  <c r="F788" i="3"/>
  <c r="E787" i="3"/>
  <c r="D787" i="3"/>
  <c r="C787" i="3"/>
  <c r="F785" i="3"/>
  <c r="I785" i="3"/>
  <c r="I784" i="3"/>
  <c r="I783" i="3"/>
  <c r="I782" i="3"/>
  <c r="I781" i="3"/>
  <c r="E784" i="3"/>
  <c r="D784" i="3"/>
  <c r="C784" i="3"/>
  <c r="F783" i="3"/>
  <c r="E782" i="3"/>
  <c r="D782" i="3"/>
  <c r="C782" i="3"/>
  <c r="F779" i="3"/>
  <c r="I779" i="3"/>
  <c r="F778" i="3"/>
  <c r="I778" i="3"/>
  <c r="I777" i="3"/>
  <c r="I775" i="3"/>
  <c r="F774" i="3"/>
  <c r="I774" i="3"/>
  <c r="F773" i="3"/>
  <c r="I773" i="3"/>
  <c r="F772" i="3"/>
  <c r="I772" i="3"/>
  <c r="F771" i="3"/>
  <c r="I771" i="3"/>
  <c r="F770" i="3"/>
  <c r="I770" i="3"/>
  <c r="I769" i="3"/>
  <c r="I768" i="3"/>
  <c r="F767" i="3"/>
  <c r="E766" i="3"/>
  <c r="D766" i="3"/>
  <c r="C766" i="3"/>
  <c r="I765" i="3"/>
  <c r="F764" i="3"/>
  <c r="I764" i="3"/>
  <c r="F763" i="3"/>
  <c r="I763" i="3"/>
  <c r="F762" i="3"/>
  <c r="I762" i="3"/>
  <c r="F761" i="3"/>
  <c r="I761" i="3"/>
  <c r="I760" i="3"/>
  <c r="F759" i="3"/>
  <c r="I759" i="3"/>
  <c r="F758" i="3"/>
  <c r="I758" i="3"/>
  <c r="F757" i="3"/>
  <c r="I757" i="3"/>
  <c r="F756" i="3"/>
  <c r="I756" i="3"/>
  <c r="F755" i="3"/>
  <c r="I755" i="3"/>
  <c r="I754" i="3"/>
  <c r="F753" i="3"/>
  <c r="I753" i="3"/>
  <c r="I752" i="3"/>
  <c r="F751" i="3"/>
  <c r="I751" i="3"/>
  <c r="E750" i="3"/>
  <c r="D750" i="3"/>
  <c r="C750" i="3"/>
  <c r="F748" i="3"/>
  <c r="I748" i="3"/>
  <c r="F747" i="3"/>
  <c r="I747" i="3"/>
  <c r="I746" i="3"/>
  <c r="I744" i="3"/>
  <c r="F743" i="3"/>
  <c r="I743" i="3"/>
  <c r="F742" i="3"/>
  <c r="I742" i="3"/>
  <c r="I741" i="3"/>
  <c r="F740" i="3"/>
  <c r="I740" i="3"/>
  <c r="F739" i="3"/>
  <c r="I739" i="3"/>
  <c r="I738" i="3"/>
  <c r="I737" i="3"/>
  <c r="F736" i="3"/>
  <c r="I736" i="3"/>
  <c r="E735" i="3"/>
  <c r="D735" i="3"/>
  <c r="C735" i="3"/>
  <c r="I734" i="3"/>
  <c r="F733" i="3"/>
  <c r="I733" i="3"/>
  <c r="F732" i="3"/>
  <c r="I732" i="3"/>
  <c r="I731" i="3"/>
  <c r="F730" i="3"/>
  <c r="I730" i="3"/>
  <c r="I729" i="3"/>
  <c r="F728" i="3"/>
  <c r="I728" i="3"/>
  <c r="F727" i="3"/>
  <c r="I727" i="3"/>
  <c r="F726" i="3"/>
  <c r="I726" i="3"/>
  <c r="F725" i="3"/>
  <c r="I725" i="3"/>
  <c r="F724" i="3"/>
  <c r="I724" i="3"/>
  <c r="I723" i="3"/>
  <c r="F722" i="3"/>
  <c r="I722" i="3"/>
  <c r="I721" i="3"/>
  <c r="F720" i="3"/>
  <c r="E719" i="3"/>
  <c r="D719" i="3"/>
  <c r="C719" i="3"/>
  <c r="F716" i="3"/>
  <c r="F715" i="3"/>
  <c r="E715" i="3"/>
  <c r="D715" i="3"/>
  <c r="C715" i="3"/>
  <c r="F714" i="3"/>
  <c r="I714" i="3"/>
  <c r="F713" i="3"/>
  <c r="E712" i="3"/>
  <c r="D712" i="3"/>
  <c r="C712" i="3"/>
  <c r="F711" i="3"/>
  <c r="I711" i="3"/>
  <c r="I710" i="3"/>
  <c r="E710" i="3"/>
  <c r="D710" i="3"/>
  <c r="C710" i="3"/>
  <c r="F708" i="3"/>
  <c r="I708" i="3"/>
  <c r="I707" i="3"/>
  <c r="D707" i="3"/>
  <c r="C707" i="3"/>
  <c r="F706" i="3"/>
  <c r="I706" i="3"/>
  <c r="I705" i="3"/>
  <c r="I704" i="3"/>
  <c r="E704" i="3"/>
  <c r="E703" i="3"/>
  <c r="D704" i="3"/>
  <c r="D703" i="3"/>
  <c r="C704" i="3"/>
  <c r="I702" i="3"/>
  <c r="I701" i="3"/>
  <c r="E701" i="3"/>
  <c r="D701" i="3"/>
  <c r="C701" i="3"/>
  <c r="I699" i="3"/>
  <c r="I698" i="3"/>
  <c r="E697" i="3"/>
  <c r="D697" i="3"/>
  <c r="C697" i="3"/>
  <c r="I696" i="3"/>
  <c r="I695" i="3"/>
  <c r="E694" i="3"/>
  <c r="D694" i="3"/>
  <c r="C694" i="3"/>
  <c r="F691" i="3"/>
  <c r="I691" i="3"/>
  <c r="I690" i="3"/>
  <c r="E690" i="3"/>
  <c r="D690" i="3"/>
  <c r="C690" i="3"/>
  <c r="F689" i="3"/>
  <c r="I689" i="3"/>
  <c r="F688" i="3"/>
  <c r="I688" i="3"/>
  <c r="E687" i="3"/>
  <c r="D687" i="3"/>
  <c r="C687" i="3"/>
  <c r="F686" i="3"/>
  <c r="I686" i="3"/>
  <c r="I685" i="3"/>
  <c r="E685" i="3"/>
  <c r="D685" i="3"/>
  <c r="C685" i="3"/>
  <c r="F683" i="3"/>
  <c r="I683" i="3"/>
  <c r="I682" i="3"/>
  <c r="D682" i="3"/>
  <c r="C682" i="3"/>
  <c r="F681" i="3"/>
  <c r="I681" i="3"/>
  <c r="I680" i="3"/>
  <c r="I679" i="3"/>
  <c r="E679" i="3"/>
  <c r="E678" i="3"/>
  <c r="D679" i="3"/>
  <c r="D678" i="3"/>
  <c r="C679" i="3"/>
  <c r="I677" i="3"/>
  <c r="I676" i="3"/>
  <c r="E676" i="3"/>
  <c r="D676" i="3"/>
  <c r="C676" i="3"/>
  <c r="I674" i="3"/>
  <c r="I673" i="3"/>
  <c r="E672" i="3"/>
  <c r="D672" i="3"/>
  <c r="C672" i="3"/>
  <c r="I671" i="3"/>
  <c r="I670" i="3"/>
  <c r="E669" i="3"/>
  <c r="D669" i="3"/>
  <c r="C669" i="3"/>
  <c r="F665" i="3"/>
  <c r="I664" i="3"/>
  <c r="F663" i="3"/>
  <c r="I663" i="3"/>
  <c r="E662" i="3"/>
  <c r="D662" i="3"/>
  <c r="C662" i="3"/>
  <c r="I661" i="3"/>
  <c r="I660" i="3"/>
  <c r="I659" i="3"/>
  <c r="F658" i="3"/>
  <c r="I658" i="3"/>
  <c r="E657" i="3"/>
  <c r="D657" i="3"/>
  <c r="C657" i="3"/>
  <c r="I656" i="3"/>
  <c r="I655" i="3"/>
  <c r="I654" i="3"/>
  <c r="E653" i="3"/>
  <c r="D653" i="3"/>
  <c r="C653" i="3"/>
  <c r="I652" i="3"/>
  <c r="I651" i="3"/>
  <c r="F650" i="3"/>
  <c r="I650" i="3"/>
  <c r="E649" i="3"/>
  <c r="D649" i="3"/>
  <c r="C649" i="3"/>
  <c r="F647" i="3"/>
  <c r="I647" i="3"/>
  <c r="F646" i="3"/>
  <c r="I646" i="3"/>
  <c r="F645" i="3"/>
  <c r="I645" i="3"/>
  <c r="F644" i="3"/>
  <c r="I644" i="3"/>
  <c r="E643" i="3"/>
  <c r="D643" i="3"/>
  <c r="C643" i="3"/>
  <c r="F642" i="3"/>
  <c r="I642" i="3"/>
  <c r="F641" i="3"/>
  <c r="I641" i="3"/>
  <c r="F640" i="3"/>
  <c r="I640" i="3"/>
  <c r="F639" i="3"/>
  <c r="I639" i="3"/>
  <c r="E638" i="3"/>
  <c r="D638" i="3"/>
  <c r="C638" i="3"/>
  <c r="F637" i="3"/>
  <c r="I637" i="3"/>
  <c r="F636" i="3"/>
  <c r="I636" i="3"/>
  <c r="F635" i="3"/>
  <c r="I635" i="3"/>
  <c r="F634" i="3"/>
  <c r="I634" i="3"/>
  <c r="E633" i="3"/>
  <c r="D633" i="3"/>
  <c r="C633" i="3"/>
  <c r="F632" i="3"/>
  <c r="I632" i="3"/>
  <c r="I631" i="3"/>
  <c r="E630" i="3"/>
  <c r="D630" i="3"/>
  <c r="C630" i="3"/>
  <c r="F627" i="3"/>
  <c r="I627" i="3"/>
  <c r="F626" i="3"/>
  <c r="I626" i="3"/>
  <c r="E625" i="3"/>
  <c r="D625" i="3"/>
  <c r="C625" i="3"/>
  <c r="F624" i="3"/>
  <c r="I624" i="3"/>
  <c r="F623" i="3"/>
  <c r="I623" i="3"/>
  <c r="F622" i="3"/>
  <c r="I622" i="3"/>
  <c r="E621" i="3"/>
  <c r="D621" i="3"/>
  <c r="C621" i="3"/>
  <c r="I620" i="3"/>
  <c r="I619" i="3"/>
  <c r="F618" i="3"/>
  <c r="I618" i="3"/>
  <c r="E617" i="3"/>
  <c r="D617" i="3"/>
  <c r="C617" i="3"/>
  <c r="F616" i="3"/>
  <c r="F614" i="3"/>
  <c r="I614" i="3"/>
  <c r="F613" i="3"/>
  <c r="I613" i="3"/>
  <c r="F612" i="3"/>
  <c r="I612" i="3"/>
  <c r="F611" i="3"/>
  <c r="I611" i="3"/>
  <c r="E610" i="3"/>
  <c r="D610" i="3"/>
  <c r="C610" i="3"/>
  <c r="F608" i="3"/>
  <c r="I608" i="3"/>
  <c r="F607" i="3"/>
  <c r="I607" i="3"/>
  <c r="F606" i="3"/>
  <c r="I606" i="3"/>
  <c r="E605" i="3"/>
  <c r="D605" i="3"/>
  <c r="C605" i="3"/>
  <c r="I604" i="3"/>
  <c r="F603" i="3"/>
  <c r="I603" i="3"/>
  <c r="F602" i="3"/>
  <c r="I602" i="3"/>
  <c r="F601" i="3"/>
  <c r="I601" i="3"/>
  <c r="E600" i="3"/>
  <c r="D600" i="3"/>
  <c r="C600" i="3"/>
  <c r="F599" i="3"/>
  <c r="I599" i="3"/>
  <c r="F598" i="3"/>
  <c r="I598" i="3"/>
  <c r="E597" i="3"/>
  <c r="D597" i="3"/>
  <c r="C597" i="3"/>
  <c r="F593" i="3"/>
  <c r="I592" i="3"/>
  <c r="F591" i="3"/>
  <c r="I591" i="3"/>
  <c r="E590" i="3"/>
  <c r="D590" i="3"/>
  <c r="C590" i="3"/>
  <c r="I589" i="3"/>
  <c r="I588" i="3"/>
  <c r="I587" i="3"/>
  <c r="F586" i="3"/>
  <c r="I586" i="3"/>
  <c r="E585" i="3"/>
  <c r="D585" i="3"/>
  <c r="C585" i="3"/>
  <c r="I584" i="3"/>
  <c r="I583" i="3"/>
  <c r="I582" i="3"/>
  <c r="E581" i="3"/>
  <c r="D581" i="3"/>
  <c r="C581" i="3"/>
  <c r="I580" i="3"/>
  <c r="I579" i="3"/>
  <c r="F578" i="3"/>
  <c r="I578" i="3"/>
  <c r="E577" i="3"/>
  <c r="D577" i="3"/>
  <c r="C577" i="3"/>
  <c r="F575" i="3"/>
  <c r="I575" i="3"/>
  <c r="F574" i="3"/>
  <c r="I574" i="3"/>
  <c r="F573" i="3"/>
  <c r="I573" i="3"/>
  <c r="F572" i="3"/>
  <c r="I572" i="3"/>
  <c r="E571" i="3"/>
  <c r="D571" i="3"/>
  <c r="C571" i="3"/>
  <c r="F570" i="3"/>
  <c r="I570" i="3"/>
  <c r="F569" i="3"/>
  <c r="I569" i="3"/>
  <c r="F568" i="3"/>
  <c r="I568" i="3"/>
  <c r="F567" i="3"/>
  <c r="I567" i="3"/>
  <c r="E566" i="3"/>
  <c r="D566" i="3"/>
  <c r="C566" i="3"/>
  <c r="F565" i="3"/>
  <c r="I565" i="3"/>
  <c r="F564" i="3"/>
  <c r="I564" i="3"/>
  <c r="F563" i="3"/>
  <c r="I563" i="3"/>
  <c r="F562" i="3"/>
  <c r="I562" i="3"/>
  <c r="E561" i="3"/>
  <c r="D561" i="3"/>
  <c r="C561" i="3"/>
  <c r="F560" i="3"/>
  <c r="I560" i="3"/>
  <c r="I559" i="3"/>
  <c r="E558" i="3"/>
  <c r="D558" i="3"/>
  <c r="C558" i="3"/>
  <c r="F555" i="3"/>
  <c r="I555" i="3"/>
  <c r="F554" i="3"/>
  <c r="I554" i="3"/>
  <c r="E553" i="3"/>
  <c r="D553" i="3"/>
  <c r="C553" i="3"/>
  <c r="F552" i="3"/>
  <c r="I552" i="3"/>
  <c r="F551" i="3"/>
  <c r="I551" i="3"/>
  <c r="F550" i="3"/>
  <c r="I550" i="3"/>
  <c r="E549" i="3"/>
  <c r="D549" i="3"/>
  <c r="C549" i="3"/>
  <c r="I548" i="3"/>
  <c r="I547" i="3"/>
  <c r="F546" i="3"/>
  <c r="I546" i="3"/>
  <c r="E545" i="3"/>
  <c r="D545" i="3"/>
  <c r="C545" i="3"/>
  <c r="F544" i="3"/>
  <c r="F542" i="3"/>
  <c r="I542" i="3"/>
  <c r="F541" i="3"/>
  <c r="I541" i="3"/>
  <c r="F540" i="3"/>
  <c r="I540" i="3"/>
  <c r="F539" i="3"/>
  <c r="I539" i="3"/>
  <c r="E538" i="3"/>
  <c r="D538" i="3"/>
  <c r="C538" i="3"/>
  <c r="F536" i="3"/>
  <c r="I536" i="3"/>
  <c r="F535" i="3"/>
  <c r="I535" i="3"/>
  <c r="F534" i="3"/>
  <c r="I534" i="3"/>
  <c r="E533" i="3"/>
  <c r="D533" i="3"/>
  <c r="C533" i="3"/>
  <c r="I532" i="3"/>
  <c r="F531" i="3"/>
  <c r="I531" i="3"/>
  <c r="F530" i="3"/>
  <c r="I530" i="3"/>
  <c r="F529" i="3"/>
  <c r="I529" i="3"/>
  <c r="E528" i="3"/>
  <c r="D528" i="3"/>
  <c r="C528" i="3"/>
  <c r="F527" i="3"/>
  <c r="I527" i="3"/>
  <c r="F526" i="3"/>
  <c r="I526" i="3"/>
  <c r="E525" i="3"/>
  <c r="D525" i="3"/>
  <c r="C525" i="3"/>
  <c r="F520" i="3"/>
  <c r="I520" i="3"/>
  <c r="I519" i="3"/>
  <c r="E519" i="3"/>
  <c r="D519" i="3"/>
  <c r="C519" i="3"/>
  <c r="F518" i="3"/>
  <c r="I518" i="3"/>
  <c r="I517" i="3"/>
  <c r="E517" i="3"/>
  <c r="D517" i="3"/>
  <c r="C517" i="3"/>
  <c r="F516" i="3"/>
  <c r="I516" i="3"/>
  <c r="F515" i="3"/>
  <c r="I515" i="3"/>
  <c r="E514" i="3"/>
  <c r="D514" i="3"/>
  <c r="C514" i="3"/>
  <c r="F513" i="3"/>
  <c r="I513" i="3"/>
  <c r="I512" i="3"/>
  <c r="E512" i="3"/>
  <c r="D512" i="3"/>
  <c r="C512" i="3"/>
  <c r="F510" i="3"/>
  <c r="I510" i="3"/>
  <c r="I509" i="3"/>
  <c r="E509" i="3"/>
  <c r="D509" i="3"/>
  <c r="C509" i="3"/>
  <c r="F508" i="3"/>
  <c r="I508" i="3"/>
  <c r="I507" i="3"/>
  <c r="E507" i="3"/>
  <c r="D507" i="3"/>
  <c r="C507" i="3"/>
  <c r="F506" i="3"/>
  <c r="I506" i="3"/>
  <c r="F505" i="3"/>
  <c r="I505" i="3"/>
  <c r="F504" i="3"/>
  <c r="I504" i="3"/>
  <c r="F503" i="3"/>
  <c r="I503" i="3"/>
  <c r="E502" i="3"/>
  <c r="D502" i="3"/>
  <c r="C502" i="3"/>
  <c r="I501" i="3"/>
  <c r="I500" i="3"/>
  <c r="F499" i="3"/>
  <c r="I499" i="3"/>
  <c r="F498" i="3"/>
  <c r="I498" i="3"/>
  <c r="E497" i="3"/>
  <c r="D497" i="3"/>
  <c r="C497" i="3"/>
  <c r="F494" i="3"/>
  <c r="I494" i="3"/>
  <c r="F493" i="3"/>
  <c r="I493" i="3"/>
  <c r="E492" i="3"/>
  <c r="D492" i="3"/>
  <c r="C492" i="3"/>
  <c r="F491" i="3"/>
  <c r="I491" i="3"/>
  <c r="F490" i="3"/>
  <c r="I490" i="3"/>
  <c r="F489" i="3"/>
  <c r="I489" i="3"/>
  <c r="E488" i="3"/>
  <c r="D488" i="3"/>
  <c r="C488" i="3"/>
  <c r="I487" i="3"/>
  <c r="F486" i="3"/>
  <c r="I486" i="3"/>
  <c r="F485" i="3"/>
  <c r="I485" i="3"/>
  <c r="E484" i="3"/>
  <c r="D484" i="3"/>
  <c r="C484" i="3"/>
  <c r="F482" i="3"/>
  <c r="I482" i="3"/>
  <c r="I481" i="3"/>
  <c r="E481" i="3"/>
  <c r="D481" i="3"/>
  <c r="C481" i="3"/>
  <c r="I480" i="3"/>
  <c r="F479" i="3"/>
  <c r="I479" i="3"/>
  <c r="E478" i="3"/>
  <c r="D478" i="3"/>
  <c r="C478" i="3"/>
  <c r="F477" i="3"/>
  <c r="I477" i="3"/>
  <c r="F476" i="3"/>
  <c r="I476" i="3"/>
  <c r="E475" i="3"/>
  <c r="D475" i="3"/>
  <c r="C475" i="3"/>
  <c r="F473" i="3"/>
  <c r="I473" i="3"/>
  <c r="I472" i="3"/>
  <c r="E472" i="3"/>
  <c r="D472" i="3"/>
  <c r="C472" i="3"/>
  <c r="F469" i="3"/>
  <c r="I469" i="3"/>
  <c r="I468" i="3"/>
  <c r="E468" i="3"/>
  <c r="D468" i="3"/>
  <c r="C468" i="3"/>
  <c r="F467" i="3"/>
  <c r="I467" i="3"/>
  <c r="I466" i="3"/>
  <c r="E466" i="3"/>
  <c r="D466" i="3"/>
  <c r="C466" i="3"/>
  <c r="F465" i="3"/>
  <c r="I465" i="3"/>
  <c r="F464" i="3"/>
  <c r="I464" i="3"/>
  <c r="E463" i="3"/>
  <c r="D463" i="3"/>
  <c r="C463" i="3"/>
  <c r="F462" i="3"/>
  <c r="I462" i="3"/>
  <c r="I461" i="3"/>
  <c r="E461" i="3"/>
  <c r="D461" i="3"/>
  <c r="C461" i="3"/>
  <c r="F459" i="3"/>
  <c r="I459" i="3"/>
  <c r="I458" i="3"/>
  <c r="E458" i="3"/>
  <c r="D458" i="3"/>
  <c r="C458" i="3"/>
  <c r="F457" i="3"/>
  <c r="I457" i="3"/>
  <c r="I456" i="3"/>
  <c r="E456" i="3"/>
  <c r="D456" i="3"/>
  <c r="C456" i="3"/>
  <c r="F455" i="3"/>
  <c r="I455" i="3"/>
  <c r="F454" i="3"/>
  <c r="I454" i="3"/>
  <c r="F453" i="3"/>
  <c r="I453" i="3"/>
  <c r="F452" i="3"/>
  <c r="I452" i="3"/>
  <c r="E451" i="3"/>
  <c r="D451" i="3"/>
  <c r="C451" i="3"/>
  <c r="I450" i="3"/>
  <c r="I449" i="3"/>
  <c r="F448" i="3"/>
  <c r="I448" i="3"/>
  <c r="F447" i="3"/>
  <c r="I447" i="3"/>
  <c r="E446" i="3"/>
  <c r="D446" i="3"/>
  <c r="C446" i="3"/>
  <c r="F443" i="3"/>
  <c r="I443" i="3"/>
  <c r="F442" i="3"/>
  <c r="I442" i="3"/>
  <c r="E441" i="3"/>
  <c r="D441" i="3"/>
  <c r="C441" i="3"/>
  <c r="F440" i="3"/>
  <c r="I440" i="3"/>
  <c r="F439" i="3"/>
  <c r="I439" i="3"/>
  <c r="F438" i="3"/>
  <c r="I438" i="3"/>
  <c r="E437" i="3"/>
  <c r="D437" i="3"/>
  <c r="C437" i="3"/>
  <c r="I436" i="3"/>
  <c r="F435" i="3"/>
  <c r="I435" i="3"/>
  <c r="F434" i="3"/>
  <c r="I434" i="3"/>
  <c r="E433" i="3"/>
  <c r="D433" i="3"/>
  <c r="C433" i="3"/>
  <c r="F431" i="3"/>
  <c r="I431" i="3"/>
  <c r="I430" i="3"/>
  <c r="E430" i="3"/>
  <c r="D430" i="3"/>
  <c r="C430" i="3"/>
  <c r="I429" i="3"/>
  <c r="F428" i="3"/>
  <c r="I428" i="3"/>
  <c r="E427" i="3"/>
  <c r="D427" i="3"/>
  <c r="C427" i="3"/>
  <c r="F426" i="3"/>
  <c r="I426" i="3"/>
  <c r="F425" i="3"/>
  <c r="I425" i="3"/>
  <c r="E424" i="3"/>
  <c r="D424" i="3"/>
  <c r="C424" i="3"/>
  <c r="F422" i="3"/>
  <c r="I422" i="3"/>
  <c r="I421" i="3"/>
  <c r="E421" i="3"/>
  <c r="D421" i="3"/>
  <c r="C421" i="3"/>
  <c r="F416" i="3"/>
  <c r="I416" i="3"/>
  <c r="F415" i="3"/>
  <c r="I415" i="3"/>
  <c r="F414" i="3"/>
  <c r="I414" i="3"/>
  <c r="E413" i="3"/>
  <c r="D413" i="3"/>
  <c r="C413" i="3"/>
  <c r="F412" i="3"/>
  <c r="I412" i="3"/>
  <c r="F411" i="3"/>
  <c r="E410" i="3"/>
  <c r="D410" i="3"/>
  <c r="C410" i="3"/>
  <c r="F409" i="3"/>
  <c r="I409" i="3"/>
  <c r="I408" i="3"/>
  <c r="E408" i="3"/>
  <c r="D408" i="3"/>
  <c r="C408" i="3"/>
  <c r="F407" i="3"/>
  <c r="I407" i="3"/>
  <c r="I406" i="3"/>
  <c r="E406" i="3"/>
  <c r="D406" i="3"/>
  <c r="C406" i="3"/>
  <c r="F404" i="3"/>
  <c r="I404" i="3"/>
  <c r="F403" i="3"/>
  <c r="I403" i="3"/>
  <c r="F402" i="3"/>
  <c r="D401" i="3"/>
  <c r="E401" i="3"/>
  <c r="C401" i="3"/>
  <c r="F400" i="3"/>
  <c r="I400" i="3"/>
  <c r="F399" i="3"/>
  <c r="D398" i="3"/>
  <c r="E398" i="3"/>
  <c r="C398" i="3"/>
  <c r="F397" i="3"/>
  <c r="F396" i="3"/>
  <c r="E396" i="3"/>
  <c r="D396" i="3"/>
  <c r="C396" i="3"/>
  <c r="F395" i="3"/>
  <c r="I395" i="3"/>
  <c r="I394" i="3"/>
  <c r="D394" i="3"/>
  <c r="E394" i="3"/>
  <c r="C394" i="3"/>
  <c r="I657" i="3"/>
  <c r="I585" i="3"/>
  <c r="I605" i="3"/>
  <c r="E423" i="3"/>
  <c r="E668" i="3"/>
  <c r="F805" i="3"/>
  <c r="F451" i="3"/>
  <c r="D511" i="3"/>
  <c r="F707" i="3"/>
  <c r="D709" i="3"/>
  <c r="E496" i="3"/>
  <c r="D684" i="3"/>
  <c r="F690" i="3"/>
  <c r="I797" i="3"/>
  <c r="F456" i="3"/>
  <c r="F461" i="3"/>
  <c r="F463" i="3"/>
  <c r="F475" i="3"/>
  <c r="E615" i="3"/>
  <c r="E675" i="3"/>
  <c r="F687" i="3"/>
  <c r="I694" i="3"/>
  <c r="F427" i="3"/>
  <c r="I525" i="3"/>
  <c r="D445" i="3"/>
  <c r="I577" i="3"/>
  <c r="E648" i="3"/>
  <c r="E718" i="3"/>
  <c r="C543" i="3"/>
  <c r="I553" i="3"/>
  <c r="I581" i="3"/>
  <c r="I687" i="3"/>
  <c r="I684" i="3"/>
  <c r="E709" i="3"/>
  <c r="D749" i="3"/>
  <c r="D423" i="3"/>
  <c r="D432" i="3"/>
  <c r="E543" i="3"/>
  <c r="D576" i="3"/>
  <c r="D615" i="3"/>
  <c r="F676" i="3"/>
  <c r="D675" i="3"/>
  <c r="D700" i="3"/>
  <c r="I424" i="3"/>
  <c r="I451" i="3"/>
  <c r="D524" i="3"/>
  <c r="F649" i="3"/>
  <c r="C718" i="3"/>
  <c r="I463" i="3"/>
  <c r="I460" i="3"/>
  <c r="F472" i="3"/>
  <c r="I590" i="3"/>
  <c r="C668" i="3"/>
  <c r="F682" i="3"/>
  <c r="D693" i="3"/>
  <c r="E786" i="3"/>
  <c r="E804" i="3"/>
  <c r="E474" i="3"/>
  <c r="C483" i="3"/>
  <c r="I502" i="3"/>
  <c r="E524" i="3"/>
  <c r="F538" i="3"/>
  <c r="E596" i="3"/>
  <c r="I649" i="3"/>
  <c r="E792" i="3"/>
  <c r="I812" i="3"/>
  <c r="E393" i="3"/>
  <c r="F433" i="3"/>
  <c r="I437" i="3"/>
  <c r="F458" i="3"/>
  <c r="C496" i="3"/>
  <c r="F517" i="3"/>
  <c r="F519" i="3"/>
  <c r="I545" i="3"/>
  <c r="E557" i="3"/>
  <c r="D557" i="3"/>
  <c r="F643" i="3"/>
  <c r="I669" i="3"/>
  <c r="F672" i="3"/>
  <c r="F679" i="3"/>
  <c r="I678" i="3"/>
  <c r="I675" i="3"/>
  <c r="E684" i="3"/>
  <c r="E693" i="3"/>
  <c r="C749" i="3"/>
  <c r="D786" i="3"/>
  <c r="I780" i="3"/>
  <c r="I433" i="3"/>
  <c r="C405" i="3"/>
  <c r="I441" i="3"/>
  <c r="E445" i="3"/>
  <c r="I478" i="3"/>
  <c r="E511" i="3"/>
  <c r="F528" i="3"/>
  <c r="I538" i="3"/>
  <c r="I561" i="3"/>
  <c r="F621" i="3"/>
  <c r="E629" i="3"/>
  <c r="I653" i="3"/>
  <c r="F657" i="3"/>
  <c r="F669" i="3"/>
  <c r="I672" i="3"/>
  <c r="E700" i="3"/>
  <c r="I703" i="3"/>
  <c r="I700" i="3"/>
  <c r="D718" i="3"/>
  <c r="E749" i="3"/>
  <c r="F766" i="3"/>
  <c r="I735" i="3"/>
  <c r="I492" i="3"/>
  <c r="F610" i="3"/>
  <c r="D393" i="3"/>
  <c r="E405" i="3"/>
  <c r="F430" i="3"/>
  <c r="F441" i="3"/>
  <c r="I446" i="3"/>
  <c r="D460" i="3"/>
  <c r="E483" i="3"/>
  <c r="D496" i="3"/>
  <c r="F502" i="3"/>
  <c r="F509" i="3"/>
  <c r="F549" i="3"/>
  <c r="I549" i="3"/>
  <c r="F566" i="3"/>
  <c r="C596" i="3"/>
  <c r="F600" i="3"/>
  <c r="I610" i="3"/>
  <c r="C629" i="3"/>
  <c r="I662" i="3"/>
  <c r="I533" i="3"/>
  <c r="F581" i="3"/>
  <c r="F625" i="3"/>
  <c r="E460" i="3"/>
  <c r="F466" i="3"/>
  <c r="I484" i="3"/>
  <c r="F488" i="3"/>
  <c r="F561" i="3"/>
  <c r="I571" i="3"/>
  <c r="F597" i="3"/>
  <c r="F630" i="3"/>
  <c r="I633" i="3"/>
  <c r="D629" i="3"/>
  <c r="I643" i="3"/>
  <c r="D648" i="3"/>
  <c r="D668" i="3"/>
  <c r="F685" i="3"/>
  <c r="C684" i="3"/>
  <c r="I716" i="3"/>
  <c r="I715" i="3"/>
  <c r="F750" i="3"/>
  <c r="F812" i="3"/>
  <c r="C792" i="3"/>
  <c r="C804" i="3"/>
  <c r="D405" i="3"/>
  <c r="I427" i="3"/>
  <c r="F446" i="3"/>
  <c r="F478" i="3"/>
  <c r="F481" i="3"/>
  <c r="F507" i="3"/>
  <c r="F514" i="3"/>
  <c r="D543" i="3"/>
  <c r="F553" i="3"/>
  <c r="I558" i="3"/>
  <c r="I566" i="3"/>
  <c r="F571" i="3"/>
  <c r="F585" i="3"/>
  <c r="I630" i="3"/>
  <c r="F633" i="3"/>
  <c r="I697" i="3"/>
  <c r="E781" i="3"/>
  <c r="F789" i="3"/>
  <c r="D792" i="3"/>
  <c r="F797" i="3"/>
  <c r="F807" i="3"/>
  <c r="F421" i="3"/>
  <c r="F712" i="3"/>
  <c r="I713" i="3"/>
  <c r="I712" i="3"/>
  <c r="I709" i="3"/>
  <c r="D483" i="3"/>
  <c r="I514" i="3"/>
  <c r="I511" i="3"/>
  <c r="I600" i="3"/>
  <c r="C678" i="3"/>
  <c r="F704" i="3"/>
  <c r="C703" i="3"/>
  <c r="F703" i="3"/>
  <c r="F719" i="3"/>
  <c r="I720" i="3"/>
  <c r="I719" i="3"/>
  <c r="F577" i="3"/>
  <c r="C576" i="3"/>
  <c r="I638" i="3"/>
  <c r="F424" i="3"/>
  <c r="C423" i="3"/>
  <c r="E432" i="3"/>
  <c r="F437" i="3"/>
  <c r="C460" i="3"/>
  <c r="I475" i="3"/>
  <c r="F492" i="3"/>
  <c r="F497" i="3"/>
  <c r="F525" i="3"/>
  <c r="C524" i="3"/>
  <c r="I528" i="3"/>
  <c r="E576" i="3"/>
  <c r="I597" i="3"/>
  <c r="C432" i="3"/>
  <c r="F512" i="3"/>
  <c r="C511" i="3"/>
  <c r="D596" i="3"/>
  <c r="F605" i="3"/>
  <c r="C445" i="3"/>
  <c r="F468" i="3"/>
  <c r="C474" i="3"/>
  <c r="D474" i="3"/>
  <c r="F484" i="3"/>
  <c r="I488" i="3"/>
  <c r="I497" i="3"/>
  <c r="F533" i="3"/>
  <c r="F545" i="3"/>
  <c r="F558" i="3"/>
  <c r="C557" i="3"/>
  <c r="I621" i="3"/>
  <c r="I625" i="3"/>
  <c r="F653" i="3"/>
  <c r="C648" i="3"/>
  <c r="C615" i="3"/>
  <c r="F617" i="3"/>
  <c r="F710" i="3"/>
  <c r="C709" i="3"/>
  <c r="F800" i="3"/>
  <c r="I801" i="3"/>
  <c r="I800" i="3"/>
  <c r="F590" i="3"/>
  <c r="F662" i="3"/>
  <c r="F697" i="3"/>
  <c r="I767" i="3"/>
  <c r="I766" i="3"/>
  <c r="F782" i="3"/>
  <c r="F787" i="3"/>
  <c r="C786" i="3"/>
  <c r="I794" i="3"/>
  <c r="I793" i="3"/>
  <c r="F793" i="3"/>
  <c r="I617" i="3"/>
  <c r="F638" i="3"/>
  <c r="F694" i="3"/>
  <c r="C693" i="3"/>
  <c r="F701" i="3"/>
  <c r="F735" i="3"/>
  <c r="I750" i="3"/>
  <c r="D781" i="3"/>
  <c r="F784" i="3"/>
  <c r="I796" i="3"/>
  <c r="I795" i="3"/>
  <c r="F795" i="3"/>
  <c r="D804" i="3"/>
  <c r="F809" i="3"/>
  <c r="I810" i="3"/>
  <c r="I809" i="3"/>
  <c r="C781" i="3"/>
  <c r="I413" i="3"/>
  <c r="F413" i="3"/>
  <c r="F401" i="3"/>
  <c r="F406" i="3"/>
  <c r="F408" i="3"/>
  <c r="F410" i="3"/>
  <c r="I411" i="3"/>
  <c r="I410" i="3"/>
  <c r="F394" i="3"/>
  <c r="F398" i="3"/>
  <c r="I402" i="3"/>
  <c r="I401" i="3"/>
  <c r="I397" i="3"/>
  <c r="I396" i="3"/>
  <c r="I399" i="3"/>
  <c r="I398" i="3"/>
  <c r="C393" i="3"/>
  <c r="F709" i="3"/>
  <c r="I749" i="3"/>
  <c r="E791" i="3"/>
  <c r="E471" i="3"/>
  <c r="E444" i="3"/>
  <c r="I445" i="3"/>
  <c r="I444" i="3"/>
  <c r="D523" i="3"/>
  <c r="D717" i="3"/>
  <c r="D780" i="3"/>
  <c r="D667" i="3"/>
  <c r="D444" i="3"/>
  <c r="I804" i="3"/>
  <c r="E420" i="3"/>
  <c r="E419" i="3"/>
  <c r="E667" i="3"/>
  <c r="D420" i="3"/>
  <c r="D495" i="3"/>
  <c r="E717" i="3"/>
  <c r="E628" i="3"/>
  <c r="E692" i="3"/>
  <c r="E595" i="3"/>
  <c r="I423" i="3"/>
  <c r="F629" i="3"/>
  <c r="E495" i="3"/>
  <c r="F749" i="3"/>
  <c r="I576" i="3"/>
  <c r="F648" i="3"/>
  <c r="C717" i="3"/>
  <c r="I693" i="3"/>
  <c r="I692" i="3"/>
  <c r="E780" i="3"/>
  <c r="F405" i="3"/>
  <c r="I543" i="3"/>
  <c r="I648" i="3"/>
  <c r="F393" i="3"/>
  <c r="I483" i="3"/>
  <c r="F511" i="3"/>
  <c r="I432" i="3"/>
  <c r="F786" i="3"/>
  <c r="F615" i="3"/>
  <c r="F543" i="3"/>
  <c r="F718" i="3"/>
  <c r="I524" i="3"/>
  <c r="I629" i="3"/>
  <c r="C392" i="3"/>
  <c r="C495" i="3"/>
  <c r="F423" i="3"/>
  <c r="D556" i="3"/>
  <c r="D692" i="3"/>
  <c r="D791" i="3"/>
  <c r="I496" i="3"/>
  <c r="I495" i="3"/>
  <c r="D595" i="3"/>
  <c r="F460" i="3"/>
  <c r="F496" i="3"/>
  <c r="E523" i="3"/>
  <c r="I405" i="3"/>
  <c r="F596" i="3"/>
  <c r="E556" i="3"/>
  <c r="I718" i="3"/>
  <c r="I557" i="3"/>
  <c r="I668" i="3"/>
  <c r="I667" i="3"/>
  <c r="I615" i="3"/>
  <c r="F668" i="3"/>
  <c r="I474" i="3"/>
  <c r="F792" i="3"/>
  <c r="E392" i="3"/>
  <c r="F804" i="3"/>
  <c r="C700" i="3"/>
  <c r="F700" i="3"/>
  <c r="C595" i="3"/>
  <c r="F483" i="3"/>
  <c r="C791" i="3"/>
  <c r="D392" i="3"/>
  <c r="D628" i="3"/>
  <c r="F693" i="3"/>
  <c r="D471" i="3"/>
  <c r="F576" i="3"/>
  <c r="F474" i="3"/>
  <c r="C471" i="3"/>
  <c r="F432" i="3"/>
  <c r="F524" i="3"/>
  <c r="C523" i="3"/>
  <c r="F781" i="3"/>
  <c r="C780" i="3"/>
  <c r="I792" i="3"/>
  <c r="F557" i="3"/>
  <c r="C556" i="3"/>
  <c r="C444" i="3"/>
  <c r="F445" i="3"/>
  <c r="I596" i="3"/>
  <c r="C628" i="3"/>
  <c r="F678" i="3"/>
  <c r="C675" i="3"/>
  <c r="C420" i="3"/>
  <c r="I393" i="3"/>
  <c r="I717" i="3"/>
  <c r="D419" i="3"/>
  <c r="D470" i="3"/>
  <c r="I420" i="3"/>
  <c r="I419" i="3"/>
  <c r="E470" i="3"/>
  <c r="E418" i="3"/>
  <c r="D522" i="3"/>
  <c r="E594" i="3"/>
  <c r="I523" i="3"/>
  <c r="F392" i="3"/>
  <c r="I791" i="3"/>
  <c r="I471" i="3"/>
  <c r="I470" i="3"/>
  <c r="I556" i="3"/>
  <c r="I628" i="3"/>
  <c r="F717" i="3"/>
  <c r="E666" i="3"/>
  <c r="F444" i="3"/>
  <c r="D666" i="3"/>
  <c r="F495" i="3"/>
  <c r="I392" i="3"/>
  <c r="F780" i="3"/>
  <c r="F791" i="3"/>
  <c r="E522" i="3"/>
  <c r="D418" i="3"/>
  <c r="C692" i="3"/>
  <c r="F692" i="3"/>
  <c r="I595" i="3"/>
  <c r="F556" i="3"/>
  <c r="D594" i="3"/>
  <c r="F595" i="3"/>
  <c r="F628" i="3"/>
  <c r="I666" i="3"/>
  <c r="C594" i="3"/>
  <c r="F675" i="3"/>
  <c r="C667" i="3"/>
  <c r="F471" i="3"/>
  <c r="C470" i="3"/>
  <c r="F420" i="3"/>
  <c r="C419" i="3"/>
  <c r="F523" i="3"/>
  <c r="C522" i="3"/>
  <c r="I522" i="3"/>
  <c r="E521" i="3"/>
  <c r="E417" i="3"/>
  <c r="F470" i="3"/>
  <c r="D521" i="3"/>
  <c r="D417" i="3"/>
  <c r="I594" i="3"/>
  <c r="I418" i="3"/>
  <c r="F594" i="3"/>
  <c r="F419" i="3"/>
  <c r="C418" i="3"/>
  <c r="C666" i="3"/>
  <c r="F666" i="3"/>
  <c r="F667" i="3"/>
  <c r="F522" i="3"/>
  <c r="C521" i="3"/>
  <c r="F391" i="3"/>
  <c r="I391" i="3"/>
  <c r="I390" i="3"/>
  <c r="I389" i="3"/>
  <c r="I388" i="3"/>
  <c r="I387" i="3"/>
  <c r="E390" i="3"/>
  <c r="D390" i="3"/>
  <c r="C390" i="3"/>
  <c r="F389" i="3"/>
  <c r="E388" i="3"/>
  <c r="D388" i="3"/>
  <c r="C388" i="3"/>
  <c r="D385" i="3"/>
  <c r="E385" i="3"/>
  <c r="F386" i="3"/>
  <c r="I386" i="3"/>
  <c r="I385" i="3"/>
  <c r="C385" i="3"/>
  <c r="F384" i="3"/>
  <c r="D383" i="3"/>
  <c r="E383" i="3"/>
  <c r="C383" i="3"/>
  <c r="F380" i="3"/>
  <c r="I380" i="3"/>
  <c r="F379" i="3"/>
  <c r="I379" i="3"/>
  <c r="I378" i="3"/>
  <c r="I376" i="3"/>
  <c r="F375" i="3"/>
  <c r="I375" i="3"/>
  <c r="F374" i="3"/>
  <c r="I374" i="3"/>
  <c r="F373" i="3"/>
  <c r="I373" i="3"/>
  <c r="F372" i="3"/>
  <c r="I372" i="3"/>
  <c r="F371" i="3"/>
  <c r="I371" i="3"/>
  <c r="I370" i="3"/>
  <c r="I369" i="3"/>
  <c r="F368" i="3"/>
  <c r="I368" i="3"/>
  <c r="E367" i="3"/>
  <c r="D367" i="3"/>
  <c r="C367" i="3"/>
  <c r="I366" i="3"/>
  <c r="F365" i="3"/>
  <c r="I365" i="3"/>
  <c r="F364" i="3"/>
  <c r="I364" i="3"/>
  <c r="F363" i="3"/>
  <c r="I363" i="3"/>
  <c r="F362" i="3"/>
  <c r="I362" i="3"/>
  <c r="F361" i="3"/>
  <c r="I361" i="3"/>
  <c r="F360" i="3"/>
  <c r="I360" i="3"/>
  <c r="F359" i="3"/>
  <c r="I359" i="3"/>
  <c r="F358" i="3"/>
  <c r="I358" i="3"/>
  <c r="F357" i="3"/>
  <c r="I357" i="3"/>
  <c r="F356" i="3"/>
  <c r="I356" i="3"/>
  <c r="F355" i="3"/>
  <c r="I355" i="3"/>
  <c r="F354" i="3"/>
  <c r="I354" i="3"/>
  <c r="I353" i="3"/>
  <c r="F352" i="3"/>
  <c r="I352" i="3"/>
  <c r="E351" i="3"/>
  <c r="D351" i="3"/>
  <c r="C351" i="3"/>
  <c r="D336" i="3"/>
  <c r="E336" i="3"/>
  <c r="C336" i="3"/>
  <c r="I322" i="3"/>
  <c r="D320" i="3"/>
  <c r="E320" i="3"/>
  <c r="C320" i="3"/>
  <c r="F317" i="3"/>
  <c r="I317" i="3"/>
  <c r="I316" i="3"/>
  <c r="E316" i="3"/>
  <c r="D316" i="3"/>
  <c r="C316" i="3"/>
  <c r="F315" i="3"/>
  <c r="I315" i="3"/>
  <c r="F314" i="3"/>
  <c r="E313" i="3"/>
  <c r="D313" i="3"/>
  <c r="C313" i="3"/>
  <c r="F312" i="3"/>
  <c r="I312" i="3"/>
  <c r="I311" i="3"/>
  <c r="E311" i="3"/>
  <c r="D311" i="3"/>
  <c r="C311" i="3"/>
  <c r="F309" i="3"/>
  <c r="I309" i="3"/>
  <c r="I308" i="3"/>
  <c r="D308" i="3"/>
  <c r="C308" i="3"/>
  <c r="F307" i="3"/>
  <c r="I307" i="3"/>
  <c r="I306" i="3"/>
  <c r="I305" i="3"/>
  <c r="E305" i="3"/>
  <c r="E304" i="3"/>
  <c r="D305" i="3"/>
  <c r="D304" i="3"/>
  <c r="C305" i="3"/>
  <c r="C304" i="3"/>
  <c r="I303" i="3"/>
  <c r="I302" i="3"/>
  <c r="E302" i="3"/>
  <c r="D302" i="3"/>
  <c r="C302" i="3"/>
  <c r="I300" i="3"/>
  <c r="I299" i="3"/>
  <c r="E298" i="3"/>
  <c r="D298" i="3"/>
  <c r="C298" i="3"/>
  <c r="I297" i="3"/>
  <c r="I296" i="3"/>
  <c r="E295" i="3"/>
  <c r="D295" i="3"/>
  <c r="C295" i="3"/>
  <c r="F292" i="3"/>
  <c r="F291" i="3"/>
  <c r="D291" i="3"/>
  <c r="E291" i="3"/>
  <c r="C291" i="3"/>
  <c r="F290" i="3"/>
  <c r="I290" i="3"/>
  <c r="F289" i="3"/>
  <c r="D288" i="3"/>
  <c r="E288" i="3"/>
  <c r="C288" i="3"/>
  <c r="F287" i="3"/>
  <c r="I287" i="3"/>
  <c r="I286" i="3"/>
  <c r="D286" i="3"/>
  <c r="E286" i="3"/>
  <c r="C286" i="3"/>
  <c r="C283" i="3"/>
  <c r="I281" i="3"/>
  <c r="I280" i="3"/>
  <c r="D280" i="3"/>
  <c r="E280" i="3"/>
  <c r="E279" i="3"/>
  <c r="C280" i="3"/>
  <c r="C279" i="3"/>
  <c r="I278" i="3"/>
  <c r="I277" i="3"/>
  <c r="D277" i="3"/>
  <c r="E277" i="3"/>
  <c r="C277" i="3"/>
  <c r="D273" i="3"/>
  <c r="E273" i="3"/>
  <c r="C273" i="3"/>
  <c r="I275" i="3"/>
  <c r="I274" i="3"/>
  <c r="I272" i="3"/>
  <c r="I271" i="3"/>
  <c r="D270" i="3"/>
  <c r="E270" i="3"/>
  <c r="C270" i="3"/>
  <c r="F266" i="3"/>
  <c r="I265" i="3"/>
  <c r="F264" i="3"/>
  <c r="I264" i="3"/>
  <c r="E263" i="3"/>
  <c r="D263" i="3"/>
  <c r="C263" i="3"/>
  <c r="I262" i="3"/>
  <c r="I261" i="3"/>
  <c r="I260" i="3"/>
  <c r="F259" i="3"/>
  <c r="I259" i="3"/>
  <c r="I258" i="3"/>
  <c r="E258" i="3"/>
  <c r="D258" i="3"/>
  <c r="C258" i="3"/>
  <c r="I257" i="3"/>
  <c r="I256" i="3"/>
  <c r="I255" i="3"/>
  <c r="E254" i="3"/>
  <c r="D254" i="3"/>
  <c r="C254" i="3"/>
  <c r="I253" i="3"/>
  <c r="I252" i="3"/>
  <c r="F251" i="3"/>
  <c r="I251" i="3"/>
  <c r="E250" i="3"/>
  <c r="D250" i="3"/>
  <c r="C250" i="3"/>
  <c r="F248" i="3"/>
  <c r="I248" i="3"/>
  <c r="F247" i="3"/>
  <c r="I247" i="3"/>
  <c r="F246" i="3"/>
  <c r="I246" i="3"/>
  <c r="F245" i="3"/>
  <c r="I245" i="3"/>
  <c r="E244" i="3"/>
  <c r="D244" i="3"/>
  <c r="C244" i="3"/>
  <c r="F243" i="3"/>
  <c r="I243" i="3"/>
  <c r="F242" i="3"/>
  <c r="I242" i="3"/>
  <c r="F241" i="3"/>
  <c r="I241" i="3"/>
  <c r="F240" i="3"/>
  <c r="I240" i="3"/>
  <c r="E239" i="3"/>
  <c r="D239" i="3"/>
  <c r="C239" i="3"/>
  <c r="F238" i="3"/>
  <c r="I238" i="3"/>
  <c r="F237" i="3"/>
  <c r="I237" i="3"/>
  <c r="F236" i="3"/>
  <c r="I236" i="3"/>
  <c r="F235" i="3"/>
  <c r="I235" i="3"/>
  <c r="E234" i="3"/>
  <c r="D234" i="3"/>
  <c r="C234" i="3"/>
  <c r="F233" i="3"/>
  <c r="I233" i="3"/>
  <c r="I232" i="3"/>
  <c r="E231" i="3"/>
  <c r="D231" i="3"/>
  <c r="C231" i="3"/>
  <c r="F228" i="3"/>
  <c r="I228" i="3"/>
  <c r="F227" i="3"/>
  <c r="I227" i="3"/>
  <c r="E226" i="3"/>
  <c r="D226" i="3"/>
  <c r="C226" i="3"/>
  <c r="I225" i="3"/>
  <c r="F224" i="3"/>
  <c r="I224" i="3"/>
  <c r="F223" i="3"/>
  <c r="I223" i="3"/>
  <c r="E222" i="3"/>
  <c r="D222" i="3"/>
  <c r="C222" i="3"/>
  <c r="I221" i="3"/>
  <c r="I220" i="3"/>
  <c r="F219" i="3"/>
  <c r="I219" i="3"/>
  <c r="E218" i="3"/>
  <c r="D218" i="3"/>
  <c r="C218" i="3"/>
  <c r="F217" i="3"/>
  <c r="F215" i="3"/>
  <c r="I215" i="3"/>
  <c r="F214" i="3"/>
  <c r="I214" i="3"/>
  <c r="F213" i="3"/>
  <c r="I213" i="3"/>
  <c r="F212" i="3"/>
  <c r="I212" i="3"/>
  <c r="E211" i="3"/>
  <c r="D211" i="3"/>
  <c r="C211" i="3"/>
  <c r="F209" i="3"/>
  <c r="I209" i="3"/>
  <c r="F208" i="3"/>
  <c r="I208" i="3"/>
  <c r="F207" i="3"/>
  <c r="I207" i="3"/>
  <c r="E206" i="3"/>
  <c r="D206" i="3"/>
  <c r="C206" i="3"/>
  <c r="I205" i="3"/>
  <c r="F204" i="3"/>
  <c r="I204" i="3"/>
  <c r="F203" i="3"/>
  <c r="I203" i="3"/>
  <c r="F202" i="3"/>
  <c r="I202" i="3"/>
  <c r="E201" i="3"/>
  <c r="D201" i="3"/>
  <c r="C201" i="3"/>
  <c r="F200" i="3"/>
  <c r="I200" i="3"/>
  <c r="F199" i="3"/>
  <c r="I199" i="3"/>
  <c r="E198" i="3"/>
  <c r="D198" i="3"/>
  <c r="C198" i="3"/>
  <c r="I193" i="3"/>
  <c r="D191" i="3"/>
  <c r="E191" i="3"/>
  <c r="C191" i="3"/>
  <c r="I190" i="3"/>
  <c r="I189" i="3"/>
  <c r="I188" i="3"/>
  <c r="D186" i="3"/>
  <c r="C186" i="3"/>
  <c r="I185" i="3"/>
  <c r="I184" i="3"/>
  <c r="I183" i="3"/>
  <c r="D182" i="3"/>
  <c r="E182" i="3"/>
  <c r="C182" i="3"/>
  <c r="I181" i="3"/>
  <c r="I180" i="3"/>
  <c r="D178" i="3"/>
  <c r="E178" i="3"/>
  <c r="C178" i="3"/>
  <c r="D172" i="3"/>
  <c r="E172" i="3"/>
  <c r="C172" i="3"/>
  <c r="F169" i="3"/>
  <c r="I169" i="3"/>
  <c r="F170" i="3"/>
  <c r="I170" i="3"/>
  <c r="F171" i="3"/>
  <c r="I171" i="3"/>
  <c r="D167" i="3"/>
  <c r="E167" i="3"/>
  <c r="C167" i="3"/>
  <c r="F166" i="3"/>
  <c r="I166" i="3"/>
  <c r="F165" i="3"/>
  <c r="I165" i="3"/>
  <c r="F164" i="3"/>
  <c r="I164" i="3"/>
  <c r="D162" i="3"/>
  <c r="E162" i="3"/>
  <c r="C162" i="3"/>
  <c r="I160" i="3"/>
  <c r="D159" i="3"/>
  <c r="E159" i="3"/>
  <c r="C159" i="3"/>
  <c r="F156" i="3"/>
  <c r="I156" i="3"/>
  <c r="D154" i="3"/>
  <c r="E154" i="3"/>
  <c r="C154" i="3"/>
  <c r="F153" i="3"/>
  <c r="I153" i="3"/>
  <c r="D150" i="3"/>
  <c r="E150" i="3"/>
  <c r="C150" i="3"/>
  <c r="I149" i="3"/>
  <c r="D146" i="3"/>
  <c r="E146" i="3"/>
  <c r="C146" i="3"/>
  <c r="I143" i="3"/>
  <c r="E139" i="3"/>
  <c r="D139" i="3"/>
  <c r="C139" i="3"/>
  <c r="D134" i="3"/>
  <c r="E134" i="3"/>
  <c r="I133" i="3"/>
  <c r="D129" i="3"/>
  <c r="E129" i="3"/>
  <c r="C129" i="3"/>
  <c r="D126" i="3"/>
  <c r="E126" i="3"/>
  <c r="C126" i="3"/>
  <c r="F121" i="3"/>
  <c r="I121" i="3"/>
  <c r="I120" i="3"/>
  <c r="E120" i="3"/>
  <c r="D120" i="3"/>
  <c r="C120" i="3"/>
  <c r="F119" i="3"/>
  <c r="I119" i="3"/>
  <c r="I118" i="3"/>
  <c r="E118" i="3"/>
  <c r="D118" i="3"/>
  <c r="C118" i="3"/>
  <c r="F117" i="3"/>
  <c r="I117" i="3"/>
  <c r="F116" i="3"/>
  <c r="I116" i="3"/>
  <c r="E115" i="3"/>
  <c r="D115" i="3"/>
  <c r="C115" i="3"/>
  <c r="F114" i="3"/>
  <c r="I114" i="3"/>
  <c r="I113" i="3"/>
  <c r="E113" i="3"/>
  <c r="D113" i="3"/>
  <c r="C113" i="3"/>
  <c r="F111" i="3"/>
  <c r="I111" i="3"/>
  <c r="I110" i="3"/>
  <c r="E110" i="3"/>
  <c r="D110" i="3"/>
  <c r="F109" i="3"/>
  <c r="I109" i="3"/>
  <c r="I108" i="3"/>
  <c r="E108" i="3"/>
  <c r="D108" i="3"/>
  <c r="C108" i="3"/>
  <c r="C97" i="3"/>
  <c r="F107" i="3"/>
  <c r="I107" i="3"/>
  <c r="F106" i="3"/>
  <c r="I106" i="3"/>
  <c r="F105" i="3"/>
  <c r="I105" i="3"/>
  <c r="F104" i="3"/>
  <c r="I104" i="3"/>
  <c r="E103" i="3"/>
  <c r="D103" i="3"/>
  <c r="I102" i="3"/>
  <c r="I101" i="3"/>
  <c r="F100" i="3"/>
  <c r="I100" i="3"/>
  <c r="F99" i="3"/>
  <c r="I99" i="3"/>
  <c r="E98" i="3"/>
  <c r="D98" i="3"/>
  <c r="F95" i="3"/>
  <c r="I95" i="3"/>
  <c r="F94" i="3"/>
  <c r="I94" i="3"/>
  <c r="E93" i="3"/>
  <c r="D93" i="3"/>
  <c r="F92" i="3"/>
  <c r="I92" i="3"/>
  <c r="F91" i="3"/>
  <c r="I91" i="3"/>
  <c r="F90" i="3"/>
  <c r="I90" i="3"/>
  <c r="E89" i="3"/>
  <c r="D89" i="3"/>
  <c r="C89" i="3"/>
  <c r="I88" i="3"/>
  <c r="F87" i="3"/>
  <c r="I87" i="3"/>
  <c r="F86" i="3"/>
  <c r="I86" i="3"/>
  <c r="E85" i="3"/>
  <c r="D85" i="3"/>
  <c r="C85" i="3"/>
  <c r="F83" i="3"/>
  <c r="I83" i="3"/>
  <c r="I82" i="3"/>
  <c r="E82" i="3"/>
  <c r="D82" i="3"/>
  <c r="C82" i="3"/>
  <c r="I81" i="3"/>
  <c r="F80" i="3"/>
  <c r="I80" i="3"/>
  <c r="E79" i="3"/>
  <c r="D79" i="3"/>
  <c r="C79" i="3"/>
  <c r="F78" i="3"/>
  <c r="I78" i="3"/>
  <c r="F77" i="3"/>
  <c r="I77" i="3"/>
  <c r="E76" i="3"/>
  <c r="D76" i="3"/>
  <c r="C76" i="3"/>
  <c r="F74" i="3"/>
  <c r="I74" i="3"/>
  <c r="I73" i="3"/>
  <c r="E73" i="3"/>
  <c r="D73" i="3"/>
  <c r="C73" i="3"/>
  <c r="E69" i="3"/>
  <c r="D69" i="3"/>
  <c r="C69" i="3"/>
  <c r="F68" i="3"/>
  <c r="I68" i="3"/>
  <c r="I67" i="3"/>
  <c r="F66" i="3"/>
  <c r="I66" i="3"/>
  <c r="F65" i="3"/>
  <c r="I65" i="3"/>
  <c r="D67" i="3"/>
  <c r="E67" i="3"/>
  <c r="C67" i="3"/>
  <c r="D64" i="3"/>
  <c r="E64" i="3"/>
  <c r="C64" i="3"/>
  <c r="D62" i="3"/>
  <c r="E62" i="3"/>
  <c r="C62" i="3"/>
  <c r="F60" i="3"/>
  <c r="I60" i="3"/>
  <c r="I59" i="3"/>
  <c r="C59" i="3"/>
  <c r="E59" i="3"/>
  <c r="D59" i="3"/>
  <c r="D57" i="3"/>
  <c r="E57" i="3"/>
  <c r="C52" i="3"/>
  <c r="I55" i="3"/>
  <c r="F56" i="3"/>
  <c r="I56" i="3"/>
  <c r="D52" i="3"/>
  <c r="E52" i="3"/>
  <c r="I51" i="3"/>
  <c r="C47" i="3"/>
  <c r="D47" i="3"/>
  <c r="E47" i="3"/>
  <c r="D42" i="3"/>
  <c r="E42" i="3"/>
  <c r="C42" i="3"/>
  <c r="E38" i="3"/>
  <c r="D38" i="3"/>
  <c r="C38" i="3"/>
  <c r="D34" i="3"/>
  <c r="E34" i="3"/>
  <c r="C34" i="3"/>
  <c r="D31" i="3"/>
  <c r="E31" i="3"/>
  <c r="I30" i="3"/>
  <c r="D25" i="3"/>
  <c r="E25" i="3"/>
  <c r="C25" i="3"/>
  <c r="D22" i="3"/>
  <c r="E22" i="3"/>
  <c r="C22" i="3"/>
  <c r="F349" i="3"/>
  <c r="I349" i="3"/>
  <c r="F348" i="3"/>
  <c r="I348" i="3"/>
  <c r="I347" i="3"/>
  <c r="I345" i="3"/>
  <c r="F344" i="3"/>
  <c r="I344" i="3"/>
  <c r="F343" i="3"/>
  <c r="I343" i="3"/>
  <c r="F342" i="3"/>
  <c r="I342" i="3"/>
  <c r="F341" i="3"/>
  <c r="I341" i="3"/>
  <c r="F340" i="3"/>
  <c r="I340" i="3"/>
  <c r="I339" i="3"/>
  <c r="I338" i="3"/>
  <c r="F337" i="3"/>
  <c r="I337" i="3"/>
  <c r="I335" i="3"/>
  <c r="F334" i="3"/>
  <c r="I334" i="3"/>
  <c r="F333" i="3"/>
  <c r="I333" i="3"/>
  <c r="F331" i="3"/>
  <c r="I331" i="3"/>
  <c r="F330" i="3"/>
  <c r="I330" i="3"/>
  <c r="F329" i="3"/>
  <c r="I329" i="3"/>
  <c r="F328" i="3"/>
  <c r="I328" i="3"/>
  <c r="F327" i="3"/>
  <c r="I327" i="3"/>
  <c r="F326" i="3"/>
  <c r="I326" i="3"/>
  <c r="I325" i="3"/>
  <c r="I324" i="3"/>
  <c r="F323" i="3"/>
  <c r="I321" i="3"/>
  <c r="F284" i="3"/>
  <c r="I284" i="3"/>
  <c r="I283" i="3"/>
  <c r="D283" i="3"/>
  <c r="F282" i="3"/>
  <c r="I282" i="3"/>
  <c r="F194" i="3"/>
  <c r="F192" i="3"/>
  <c r="I192" i="3"/>
  <c r="F187" i="3"/>
  <c r="I187" i="3"/>
  <c r="F179" i="3"/>
  <c r="I179" i="3"/>
  <c r="F176" i="3"/>
  <c r="I176" i="3"/>
  <c r="F175" i="3"/>
  <c r="I175" i="3"/>
  <c r="F174" i="3"/>
  <c r="I174" i="3"/>
  <c r="F173" i="3"/>
  <c r="I173" i="3"/>
  <c r="F168" i="3"/>
  <c r="I168" i="3"/>
  <c r="F163" i="3"/>
  <c r="I163" i="3"/>
  <c r="F161" i="3"/>
  <c r="I161" i="3"/>
  <c r="F155" i="3"/>
  <c r="I155" i="3"/>
  <c r="F152" i="3"/>
  <c r="I152" i="3"/>
  <c r="F151" i="3"/>
  <c r="I151" i="3"/>
  <c r="I148" i="3"/>
  <c r="F147" i="3"/>
  <c r="I147" i="3"/>
  <c r="F145" i="3"/>
  <c r="F142" i="3"/>
  <c r="I142" i="3"/>
  <c r="F141" i="3"/>
  <c r="I141" i="3"/>
  <c r="F140" i="3"/>
  <c r="I140" i="3"/>
  <c r="F137" i="3"/>
  <c r="I137" i="3"/>
  <c r="F136" i="3"/>
  <c r="I136" i="3"/>
  <c r="F135" i="3"/>
  <c r="I135" i="3"/>
  <c r="F132" i="3"/>
  <c r="I132" i="3"/>
  <c r="F131" i="3"/>
  <c r="I131" i="3"/>
  <c r="F130" i="3"/>
  <c r="F128" i="3"/>
  <c r="I128" i="3"/>
  <c r="F127" i="3"/>
  <c r="I127" i="3"/>
  <c r="F70" i="3"/>
  <c r="I70" i="3"/>
  <c r="I69" i="3"/>
  <c r="F63" i="3"/>
  <c r="I63" i="3"/>
  <c r="I62" i="3"/>
  <c r="F58" i="3"/>
  <c r="I58" i="3"/>
  <c r="I57" i="3"/>
  <c r="F54" i="3"/>
  <c r="I54" i="3"/>
  <c r="F53" i="3"/>
  <c r="I53" i="3"/>
  <c r="I50" i="3"/>
  <c r="F49" i="3"/>
  <c r="I49" i="3"/>
  <c r="F48" i="3"/>
  <c r="I48" i="3"/>
  <c r="F44" i="3"/>
  <c r="I44" i="3"/>
  <c r="F43" i="3"/>
  <c r="I43" i="3"/>
  <c r="F41" i="3"/>
  <c r="I41" i="3"/>
  <c r="F40" i="3"/>
  <c r="I40" i="3"/>
  <c r="F39" i="3"/>
  <c r="I39" i="3"/>
  <c r="I37" i="3"/>
  <c r="F36" i="3"/>
  <c r="I36" i="3"/>
  <c r="F35" i="3"/>
  <c r="I35" i="3"/>
  <c r="F32" i="3"/>
  <c r="I32" i="3"/>
  <c r="I31" i="3"/>
  <c r="C31" i="3"/>
  <c r="I29" i="3"/>
  <c r="F27" i="3"/>
  <c r="I27" i="3"/>
  <c r="F26" i="3"/>
  <c r="I26" i="3"/>
  <c r="F23" i="3"/>
  <c r="C61" i="3"/>
  <c r="C33" i="3"/>
  <c r="C24" i="3"/>
  <c r="I23" i="3"/>
  <c r="C350" i="3"/>
  <c r="C382" i="3"/>
  <c r="E276" i="3"/>
  <c r="D144" i="3"/>
  <c r="E319" i="3"/>
  <c r="D319" i="3"/>
  <c r="C144" i="3"/>
  <c r="E144" i="3"/>
  <c r="F222" i="3"/>
  <c r="D24" i="3"/>
  <c r="I186" i="3"/>
  <c r="F25" i="3"/>
  <c r="E24" i="3"/>
  <c r="D285" i="3"/>
  <c r="F521" i="3"/>
  <c r="I521" i="3"/>
  <c r="I417" i="3"/>
  <c r="D382" i="3"/>
  <c r="E387" i="3"/>
  <c r="C310" i="3"/>
  <c r="D387" i="3"/>
  <c r="D350" i="3"/>
  <c r="F418" i="3"/>
  <c r="C417" i="3"/>
  <c r="F417" i="3"/>
  <c r="E269" i="3"/>
  <c r="D269" i="3"/>
  <c r="F385" i="3"/>
  <c r="C158" i="3"/>
  <c r="D158" i="3"/>
  <c r="F172" i="3"/>
  <c r="F211" i="3"/>
  <c r="D216" i="3"/>
  <c r="F258" i="3"/>
  <c r="F277" i="3"/>
  <c r="E382" i="3"/>
  <c r="C294" i="3"/>
  <c r="E75" i="3"/>
  <c r="D294" i="3"/>
  <c r="I298" i="3"/>
  <c r="F388" i="3"/>
  <c r="F383" i="3"/>
  <c r="C177" i="3"/>
  <c r="E230" i="3"/>
  <c r="E310" i="3"/>
  <c r="F390" i="3"/>
  <c r="C387" i="3"/>
  <c r="I384" i="3"/>
  <c r="I383" i="3"/>
  <c r="I382" i="3"/>
  <c r="I381" i="3"/>
  <c r="I367" i="3"/>
  <c r="E61" i="3"/>
  <c r="D249" i="3"/>
  <c r="I273" i="3"/>
  <c r="C276" i="3"/>
  <c r="F351" i="3"/>
  <c r="I191" i="3"/>
  <c r="F67" i="3"/>
  <c r="F134" i="3"/>
  <c r="C197" i="3"/>
  <c r="F206" i="3"/>
  <c r="F218" i="3"/>
  <c r="E216" i="3"/>
  <c r="E249" i="3"/>
  <c r="F273" i="3"/>
  <c r="F286" i="3"/>
  <c r="C285" i="3"/>
  <c r="E294" i="3"/>
  <c r="D310" i="3"/>
  <c r="C319" i="3"/>
  <c r="I351" i="3"/>
  <c r="F139" i="3"/>
  <c r="E197" i="3"/>
  <c r="C230" i="3"/>
  <c r="F270" i="3"/>
  <c r="F280" i="3"/>
  <c r="C301" i="3"/>
  <c r="E301" i="3"/>
  <c r="E350" i="3"/>
  <c r="F367" i="3"/>
  <c r="I336" i="3"/>
  <c r="F320" i="3"/>
  <c r="F336" i="3"/>
  <c r="F316" i="3"/>
  <c r="F283" i="3"/>
  <c r="E33" i="3"/>
  <c r="F47" i="3"/>
  <c r="F98" i="3"/>
  <c r="C125" i="3"/>
  <c r="E177" i="3"/>
  <c r="F182" i="3"/>
  <c r="D177" i="3"/>
  <c r="F191" i="3"/>
  <c r="I250" i="3"/>
  <c r="I263" i="3"/>
  <c r="C269" i="3"/>
  <c r="D279" i="3"/>
  <c r="D276" i="3"/>
  <c r="I295" i="3"/>
  <c r="F298" i="3"/>
  <c r="C216" i="3"/>
  <c r="F304" i="3"/>
  <c r="F62" i="3"/>
  <c r="F159" i="3"/>
  <c r="F162" i="3"/>
  <c r="F167" i="3"/>
  <c r="E285" i="3"/>
  <c r="F22" i="3"/>
  <c r="I79" i="3"/>
  <c r="D112" i="3"/>
  <c r="F244" i="3"/>
  <c r="C249" i="3"/>
  <c r="F254" i="3"/>
  <c r="F263" i="3"/>
  <c r="I304" i="3"/>
  <c r="I301" i="3"/>
  <c r="F313" i="3"/>
  <c r="D301" i="3"/>
  <c r="I314" i="3"/>
  <c r="I313" i="3"/>
  <c r="I310" i="3"/>
  <c r="F295" i="3"/>
  <c r="F302" i="3"/>
  <c r="F305" i="3"/>
  <c r="F308" i="3"/>
  <c r="F311" i="3"/>
  <c r="F288" i="3"/>
  <c r="I289" i="3"/>
  <c r="I288" i="3"/>
  <c r="I285" i="3"/>
  <c r="I178" i="3"/>
  <c r="I222" i="3"/>
  <c r="I254" i="3"/>
  <c r="I226" i="3"/>
  <c r="I292" i="3"/>
  <c r="I291" i="3"/>
  <c r="I279" i="3"/>
  <c r="I276" i="3"/>
  <c r="I270" i="3"/>
  <c r="F28" i="3"/>
  <c r="D33" i="3"/>
  <c r="E46" i="3"/>
  <c r="F82" i="3"/>
  <c r="F103" i="3"/>
  <c r="E112" i="3"/>
  <c r="E158" i="3"/>
  <c r="F198" i="3"/>
  <c r="I218" i="3"/>
  <c r="I231" i="3"/>
  <c r="F234" i="3"/>
  <c r="I198" i="3"/>
  <c r="C46" i="3"/>
  <c r="F89" i="3"/>
  <c r="F118" i="3"/>
  <c r="E125" i="3"/>
  <c r="D197" i="3"/>
  <c r="F201" i="3"/>
  <c r="I206" i="3"/>
  <c r="F226" i="3"/>
  <c r="I28" i="3"/>
  <c r="F64" i="3"/>
  <c r="F85" i="3"/>
  <c r="F93" i="3"/>
  <c r="F120" i="3"/>
  <c r="D230" i="3"/>
  <c r="F239" i="3"/>
  <c r="I244" i="3"/>
  <c r="I201" i="3"/>
  <c r="I211" i="3"/>
  <c r="I234" i="3"/>
  <c r="I239" i="3"/>
  <c r="F231" i="3"/>
  <c r="F250" i="3"/>
  <c r="I154" i="3"/>
  <c r="F129" i="3"/>
  <c r="I134" i="3"/>
  <c r="I139" i="3"/>
  <c r="I150" i="3"/>
  <c r="I64" i="3"/>
  <c r="I61" i="3"/>
  <c r="I172" i="3"/>
  <c r="I115" i="3"/>
  <c r="I112" i="3"/>
  <c r="I182" i="3"/>
  <c r="I146" i="3"/>
  <c r="I126" i="3"/>
  <c r="I167" i="3"/>
  <c r="I130" i="3"/>
  <c r="I129" i="3"/>
  <c r="I76" i="3"/>
  <c r="I159" i="3"/>
  <c r="I85" i="3"/>
  <c r="I93" i="3"/>
  <c r="I162" i="3"/>
  <c r="D125" i="3"/>
  <c r="D124" i="3"/>
  <c r="D61" i="3"/>
  <c r="D84" i="3"/>
  <c r="E97" i="3"/>
  <c r="F110" i="3"/>
  <c r="F146" i="3"/>
  <c r="D75" i="3"/>
  <c r="F79" i="3"/>
  <c r="I98" i="3"/>
  <c r="F108" i="3"/>
  <c r="F115" i="3"/>
  <c r="F52" i="3"/>
  <c r="D46" i="3"/>
  <c r="C84" i="3"/>
  <c r="E84" i="3"/>
  <c r="D97" i="3"/>
  <c r="F113" i="3"/>
  <c r="I89" i="3"/>
  <c r="I103" i="3"/>
  <c r="F73" i="3"/>
  <c r="C75" i="3"/>
  <c r="F76" i="3"/>
  <c r="C112" i="3"/>
  <c r="I47" i="3"/>
  <c r="I25" i="3"/>
  <c r="I42" i="3"/>
  <c r="F59" i="3"/>
  <c r="I52" i="3"/>
  <c r="I38" i="3"/>
  <c r="I34" i="3"/>
  <c r="F34" i="3"/>
  <c r="F38" i="3"/>
  <c r="F69" i="3"/>
  <c r="F178" i="3"/>
  <c r="F31" i="3"/>
  <c r="F42" i="3"/>
  <c r="F57" i="3"/>
  <c r="F150" i="3"/>
  <c r="I323" i="3"/>
  <c r="I320" i="3"/>
  <c r="F154" i="3"/>
  <c r="F186" i="3"/>
  <c r="F126" i="3"/>
  <c r="I22" i="3"/>
  <c r="F285" i="3"/>
  <c r="F144" i="3"/>
  <c r="E318" i="3"/>
  <c r="C124" i="3"/>
  <c r="D318" i="3"/>
  <c r="D45" i="3"/>
  <c r="E124" i="3"/>
  <c r="D21" i="3"/>
  <c r="I24" i="3"/>
  <c r="C21" i="3"/>
  <c r="E21" i="3"/>
  <c r="I46" i="3"/>
  <c r="I45" i="3"/>
  <c r="D381" i="3"/>
  <c r="E381" i="3"/>
  <c r="C45" i="3"/>
  <c r="D268" i="3"/>
  <c r="F382" i="3"/>
  <c r="C318" i="3"/>
  <c r="C157" i="3"/>
  <c r="E96" i="3"/>
  <c r="F269" i="3"/>
  <c r="F387" i="3"/>
  <c r="D157" i="3"/>
  <c r="D123" i="3"/>
  <c r="D196" i="3"/>
  <c r="E229" i="3"/>
  <c r="I75" i="3"/>
  <c r="I269" i="3"/>
  <c r="I268" i="3"/>
  <c r="F294" i="3"/>
  <c r="C196" i="3"/>
  <c r="C268" i="3"/>
  <c r="F249" i="3"/>
  <c r="C229" i="3"/>
  <c r="I350" i="3"/>
  <c r="F125" i="3"/>
  <c r="F24" i="3"/>
  <c r="F216" i="3"/>
  <c r="E45" i="3"/>
  <c r="D229" i="3"/>
  <c r="E196" i="3"/>
  <c r="C293" i="3"/>
  <c r="E268" i="3"/>
  <c r="F112" i="3"/>
  <c r="E72" i="3"/>
  <c r="I294" i="3"/>
  <c r="I293" i="3"/>
  <c r="F350" i="3"/>
  <c r="C381" i="3"/>
  <c r="I319" i="3"/>
  <c r="E157" i="3"/>
  <c r="F301" i="3"/>
  <c r="F61" i="3"/>
  <c r="I249" i="3"/>
  <c r="E293" i="3"/>
  <c r="F197" i="3"/>
  <c r="D72" i="3"/>
  <c r="F319" i="3"/>
  <c r="F84" i="3"/>
  <c r="D96" i="3"/>
  <c r="F279" i="3"/>
  <c r="D293" i="3"/>
  <c r="I177" i="3"/>
  <c r="I216" i="3"/>
  <c r="I197" i="3"/>
  <c r="F230" i="3"/>
  <c r="I230" i="3"/>
  <c r="C96" i="3"/>
  <c r="I144" i="3"/>
  <c r="I97" i="3"/>
  <c r="I96" i="3"/>
  <c r="I125" i="3"/>
  <c r="I158" i="3"/>
  <c r="I84" i="3"/>
  <c r="F97" i="3"/>
  <c r="F33" i="3"/>
  <c r="F46" i="3"/>
  <c r="C72" i="3"/>
  <c r="F75" i="3"/>
  <c r="I33" i="3"/>
  <c r="F177" i="3"/>
  <c r="F158" i="3"/>
  <c r="F276" i="3"/>
  <c r="F318" i="3"/>
  <c r="D20" i="3"/>
  <c r="C123" i="3"/>
  <c r="I21" i="3"/>
  <c r="E20" i="3"/>
  <c r="I72" i="3"/>
  <c r="I71" i="3"/>
  <c r="I318" i="3"/>
  <c r="F381" i="3"/>
  <c r="C20" i="3"/>
  <c r="E71" i="3"/>
  <c r="F157" i="3"/>
  <c r="C195" i="3"/>
  <c r="E195" i="3"/>
  <c r="F45" i="3"/>
  <c r="F229" i="3"/>
  <c r="F196" i="3"/>
  <c r="C267" i="3"/>
  <c r="I267" i="3"/>
  <c r="D195" i="3"/>
  <c r="E267" i="3"/>
  <c r="E123" i="3"/>
  <c r="I229" i="3"/>
  <c r="F293" i="3"/>
  <c r="F96" i="3"/>
  <c r="D71" i="3"/>
  <c r="D267" i="3"/>
  <c r="I157" i="3"/>
  <c r="I196" i="3"/>
  <c r="I124" i="3"/>
  <c r="F72" i="3"/>
  <c r="C71" i="3"/>
  <c r="F21" i="3"/>
  <c r="F124" i="3"/>
  <c r="F268" i="3"/>
  <c r="I20" i="3"/>
  <c r="I19" i="3"/>
  <c r="C19" i="3"/>
  <c r="E122" i="3"/>
  <c r="C122" i="3"/>
  <c r="F20" i="3"/>
  <c r="E19" i="3"/>
  <c r="I195" i="3"/>
  <c r="D19" i="3"/>
  <c r="F195" i="3"/>
  <c r="F267" i="3"/>
  <c r="F123" i="3"/>
  <c r="D122" i="3"/>
  <c r="I123" i="3"/>
  <c r="F71" i="3"/>
  <c r="D18" i="3"/>
  <c r="E18" i="3"/>
  <c r="C18" i="3"/>
  <c r="F122" i="3"/>
  <c r="I122" i="3"/>
  <c r="I18" i="3"/>
  <c r="F19" i="3"/>
  <c r="F18" i="3"/>
</calcChain>
</file>

<file path=xl/sharedStrings.xml><?xml version="1.0" encoding="utf-8"?>
<sst xmlns="http://schemas.openxmlformats.org/spreadsheetml/2006/main" count="2164" uniqueCount="929">
  <si>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</si>
  <si>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</si>
  <si>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</si>
  <si>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</si>
  <si>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</si>
  <si>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полное наименование субъекта электроэнергетики </t>
  </si>
  <si>
    <t>Год раскрытия информации: 2025 год</t>
  </si>
  <si>
    <t>№ п/п</t>
  </si>
  <si>
    <t>Наименование показателя</t>
  </si>
  <si>
    <t>Среднее за 3 года значение фактических показателей мощности, протяженности, кВт (км)</t>
  </si>
  <si>
    <t xml:space="preserve">Значения стандартизированных ставок за год 2024, рублей
</t>
  </si>
  <si>
    <t>Индекс сметной стоимости</t>
  </si>
  <si>
    <t>Плановые значения стоимости на 2025 год, 
тыс. рублей</t>
  </si>
  <si>
    <t>нд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</si>
  <si>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</si>
  <si>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</si>
  <si>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</si>
  <si>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</si>
  <si>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</si>
  <si>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</si>
  <si>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реклоузеры номинальным током от 500 до 1000 А включительно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</si>
  <si>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</si>
  <si>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</si>
  <si>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</si>
  <si>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</si>
  <si>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</si>
  <si>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</si>
  <si>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</si>
  <si>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</si>
  <si>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</si>
  <si>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</si>
  <si>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</si>
  <si>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кабельные линии в каналах многожильные с резиновой или пластмассовой изоляцией сечением провода от 50 до 100 квадратных мм включительно с одним кабелем в канале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</si>
  <si>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до 50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</si>
  <si>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</si>
  <si>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бумажной изоляцией сечением провода до 50 квадратных мм включительно с одной трубой в скважине</t>
  </si>
  <si>
    <t>кабельные линии в траншеях многожильные с бумажной изоляцией сечением провода до 50 квадратных мм включительно с одним кабелем в траншее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</si>
  <si>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</si>
  <si>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</si>
  <si>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</si>
  <si>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кабельные линии в траншеях многожильные с бумажной изоляцией сечением провода от 200 до 250 квадратных мм включительно с двумя кабелями в траншее</t>
  </si>
  <si>
    <t>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</si>
  <si>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одной трубой в скважине</t>
  </si>
  <si>
    <t>однотрансформаторные подстанции (за исключением РТП) мощностью до 25 кВА включительно столбового/мачтового типа</t>
  </si>
  <si>
    <t>однотрансформаторные подстанции (за исключением РТП) мощностью от 25 до 100 кВА включительно столбового/мачтового типа</t>
  </si>
  <si>
    <t>однотрансформаторные подстанции (за исключением РТП) мощностью от 100 до 250 кВА включительно шкафного или киоскового типа</t>
  </si>
  <si>
    <t>однотрансформаторные подстанции (за исключением РТП) мощностью от 250 до 400 кВА включительно шкафного или киоскового типа</t>
  </si>
  <si>
    <t>однотрансформаторные подстанции (за исключением РТП) мощностью от 400 до 630 кВА включительно шкафного или киоскового типа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</si>
  <si>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</si>
  <si>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</si>
  <si>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однотрансформаторные подстанции (за исключением РТП) мощностью от 100 до 250 кВА включительно столбового/мачтового типа</t>
  </si>
  <si>
    <t>двухтрансформаторные и более подстанции (за исключением РТП) мощностью от 630 до 1000 кВА включительно блочного типа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</si>
  <si>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</si>
  <si>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однотрансформаторные подстанции мощностью до 6,3 МВА включительно открытого типа</t>
  </si>
  <si>
    <t>Территория городского населенного пункта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</si>
  <si>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</si>
  <si>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</si>
  <si>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</si>
  <si>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Территория сельской местности</t>
  </si>
  <si>
    <t>1</t>
  </si>
  <si>
    <t>1.1</t>
  </si>
  <si>
    <t>1.1.1</t>
  </si>
  <si>
    <t>1.1.1.1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</si>
  <si>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</si>
  <si>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</si>
  <si>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</si>
  <si>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</si>
  <si>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1.1.1.1.1.1.1</t>
  </si>
  <si>
    <t>воздушные линии на деревянных опорах изолированным медным проводом сечением до 50 квадратных мм включительно напряжением 0,4 кВ и ниже</t>
  </si>
  <si>
    <t>1.1.1.1.1.2</t>
  </si>
  <si>
    <t>Материал провода - сталеалюминиевый</t>
  </si>
  <si>
    <t>1.1.1.1.1.2.1</t>
  </si>
  <si>
    <t>1.1.1.1.1.2.1.1</t>
  </si>
  <si>
    <t>воздушные линии на деревянных опорах изолированным сталеалюминиевым проводом сечением до 50 квадратных мм включительно напряжением 0,4 кВ и ниже</t>
  </si>
  <si>
    <t>1.1.1.1.1.2.1.2</t>
  </si>
  <si>
    <t>воздушные линии на железобетонных опорах изолированным сталеалюминиевым проводом сечением до 50 квадратных мм включительно  напряжением 0,4 кВ и ниже</t>
  </si>
  <si>
    <t>1.1.1.1.1.2.2</t>
  </si>
  <si>
    <t>1.1.1.1.1.2.2.1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</si>
  <si>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0,4 кВ и ниже</t>
  </si>
  <si>
    <t>1.1.1.1.1.2.3</t>
  </si>
  <si>
    <t>1.1.1.1.1.2.3.1</t>
  </si>
  <si>
    <t>воздушные линии на деревянных опорах изолированным сталеалюминиевым проводом сечением от 100 до 200 квадратных мм включительно напряжением 0,4 кВ и ниже</t>
  </si>
  <si>
    <t>1.1.1.1.1.3</t>
  </si>
  <si>
    <t>Материал провода - алюминиевый</t>
  </si>
  <si>
    <t>1.1.1.1.1.3.1</t>
  </si>
  <si>
    <t>1.1.1.1.1.3.1.1</t>
  </si>
  <si>
    <t>воздушные линии на деревянных опорах изолированным алюминиевым проводом сечением до 50 квадратных мм включительно напряжением 0,4 кВ и ниже</t>
  </si>
  <si>
    <t>1.1.1.1.1.3.1.2</t>
  </si>
  <si>
    <t>воздушные линии на железобетонных опорах изолированным алюминиевым проводом сечением до 50 квадратных мм включительно  напряжением 0,4 кВ и ниже</t>
  </si>
  <si>
    <t>1.1.1.1.1.3.1.3</t>
  </si>
  <si>
    <t>воздушные линии на деревянных опорах неизолированным алюминиевым проводом сечением до 50 квадратных мм включительно одноцепные</t>
  </si>
  <si>
    <t>1.1.1.1.1.3.2</t>
  </si>
  <si>
    <t>1.1.1.1.1.3.2.1</t>
  </si>
  <si>
    <t>воздушные линии на деревянных опорах изолированным алюминиевым проводом сечением от 50 до 100 квадратных мм включительно напряжением 0,4 кВ и ниже</t>
  </si>
  <si>
    <t>1.1.1.1.1.3.2.2</t>
  </si>
  <si>
    <t>воздушные линии на металлических опорах изолированным алюминиевым проводом сечением от 50 до 100 квадратных мм включительно напряжением 0,4 кВ и ниже</t>
  </si>
  <si>
    <t>1.1.1.1.1.3.2.3</t>
  </si>
  <si>
    <t>1.1.1.1.1.3.3</t>
  </si>
  <si>
    <t>1.1.1.1.1.3.3.1</t>
  </si>
  <si>
    <t>воздушные линии на деревянных опорах изолированным алюминиевым проводом от 100 до 200 квадратных мм включительно напряжением 0,4 кВ и ниже</t>
  </si>
  <si>
    <t>1.1.1.1.1.3.3.2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</si>
  <si>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</si>
  <si>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</si>
  <si>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</si>
  <si>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</si>
  <si>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1.1.1.1.2.1.1.1</t>
  </si>
  <si>
    <t>воздушные линии на деревянных опорах изолированным сталеалюминиевым проводом сечением до 50 квадратных мм включительно напряжением 1 – 20 кВ</t>
  </si>
  <si>
    <t>1.1.1.1.2.1.1.2</t>
  </si>
  <si>
    <t>воздушные линии на деревянных опорах неизолированным сталеалюминиевым проводом сечением до 50 квадратных мм включительно напряжением 1 – 20 кВ</t>
  </si>
  <si>
    <t>1.1.1.1.2.1.1.3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</si>
  <si>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</si>
  <si>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1.1.1.1.2.1.2</t>
  </si>
  <si>
    <t>1.1.1.1.2.1.2.1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</si>
  <si>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1 – 20 кВ</t>
  </si>
  <si>
    <t>1.1.1.1.2.1.2.2</t>
  </si>
  <si>
    <t>воздушные линии на деревянных опорах неизолированным сталеалюминиевым проводом сечением от 50 до 100 квадратных мм включительно напряжением 1 – 20 кВ</t>
  </si>
  <si>
    <t>1.1.1.1.2.1.3</t>
  </si>
  <si>
    <t>1.1.1.1.2.1.3.1</t>
  </si>
  <si>
    <t>воздушные линии на деревянных опорах неизолированным сталеалюминиевым проводом сечением от 100 до 200 квадратных мм включительно одноцепные</t>
  </si>
  <si>
    <t>1.1.1.1.2.2</t>
  </si>
  <si>
    <t>1.1.1.1.2.2.1</t>
  </si>
  <si>
    <t>1.1.1.1.2.2.1.1</t>
  </si>
  <si>
    <t>1.1.1.1.2.2.2</t>
  </si>
  <si>
    <t>1.1.1.1.2.2.2.1</t>
  </si>
  <si>
    <t>воздушные линии на деревянных опорах изолированным алюминиевым проводом сечением от 50 до 100 квадратных мм включительно одноцепные</t>
  </si>
  <si>
    <t>1.1.1.1.3</t>
  </si>
  <si>
    <t>Номинальное напряжение 35 кВ</t>
  </si>
  <si>
    <t>1.1.1.1.3.1</t>
  </si>
  <si>
    <t>воздушные линии на железобетонных опорах изолированным алюминиевым проводом сечением от 50 до 100 квадратных мм включительно  напряжением 35 кВ</t>
  </si>
  <si>
    <t>1.1.1.2</t>
  </si>
  <si>
    <t>1.1.1.2.1</t>
  </si>
  <si>
    <t>1.1.1.2.1.1</t>
  </si>
  <si>
    <t>1.1.1.2.1.1.1</t>
  </si>
  <si>
    <t>1.1.1.2.1.2</t>
  </si>
  <si>
    <t>1.1.1.2.1.2.1</t>
  </si>
  <si>
    <t>1.1.1.2.1.2.1.2</t>
  </si>
  <si>
    <t>1.1.1.2.2</t>
  </si>
  <si>
    <t>1.1.1.2.2.1</t>
  </si>
  <si>
    <t>1.1.1.2.2.1.1</t>
  </si>
  <si>
    <t>1.1.1.2.2.1.1.1</t>
  </si>
  <si>
    <t>1.1.1.2.2.1.1.2</t>
  </si>
  <si>
    <t>1.1.1.2.2.1.2</t>
  </si>
  <si>
    <t>1.1.1.2.2.1.2.1</t>
  </si>
  <si>
    <t>1.1.1.2.2.1.3</t>
  </si>
  <si>
    <t>1.1.1.2.3</t>
  </si>
  <si>
    <t>Номинальное напряжение 110 кВ и выше</t>
  </si>
  <si>
    <t>1.1.2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</si>
  <si>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</si>
  <si>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</si>
  <si>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</si>
  <si>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</si>
  <si>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</si>
  <si>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</si>
  <si>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1.1.2.1.1.1.1.1</t>
  </si>
  <si>
    <t>1.1.2.1.1.1.1.2</t>
  </si>
  <si>
    <t>1.1.2.1.1.1.2</t>
  </si>
  <si>
    <t>Cечение кабеля от 50 до 100 кв. мм включительно</t>
  </si>
  <si>
    <t>1.1.2.1.1.1.2.1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</si>
  <si>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двумя кабелями в траншее</t>
  </si>
  <si>
    <t>1.1.2.1.1.1.2.2</t>
  </si>
  <si>
    <t>1.1.2.1.1.1.2.3</t>
  </si>
  <si>
    <t>1.1.2.1.1.1.3</t>
  </si>
  <si>
    <t>Cечение кабеля от 100 до 200 кв. мм включительно</t>
  </si>
  <si>
    <t>1.1.2.1.1.1.3.1</t>
  </si>
  <si>
    <t>1.1.2.1.1.1.3.2</t>
  </si>
  <si>
    <t>1.1.2.1.1.1.3.3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</si>
  <si>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четырьмя кабелями в траншее</t>
  </si>
  <si>
    <t>1.1.2.1.1.1.4</t>
  </si>
  <si>
    <t>Cечение кабеля от 200 до 250 кв. мм включительно</t>
  </si>
  <si>
    <t>1.1.2.1.1.1.4.1</t>
  </si>
  <si>
    <t>1.1.2.1.1.1.4.2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</si>
  <si>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</si>
  <si>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1.1.2.1.1.1.4.3</t>
  </si>
  <si>
    <t xml:space="preserve">кабельные линии в траншеях многожильные с резиновой или пластмассовой изоляцией сечением провода от 200 до 250 квадратных мм включительно с количеством кабелей в траншее более четырех </t>
  </si>
  <si>
    <t>1.1.2.1.1.2</t>
  </si>
  <si>
    <t>Способ прокладки кабельных линий - в каналах</t>
  </si>
  <si>
    <t>1.1.2.1.3.2.1</t>
  </si>
  <si>
    <t>1.1.2.1.3.2.2</t>
  </si>
  <si>
    <t>1.1.2.1.3.2.2.1</t>
  </si>
  <si>
    <t>кабельные линии в каналах многожильные с резиновой или пластмассовой изоляцией сечением от 50 до 100 квадратных мм включительно с одним кабелем в канале напряжением 0,4 кВ и ниже</t>
  </si>
  <si>
    <t>1.1.2.1.3.2.2.2</t>
  </si>
  <si>
    <t>кабельные линии в каналах многожильные с резиновой или пластмассовой изоляцией сечением провода от 50 до 100 квадратных мм включительно с двумя кабелями в канале</t>
  </si>
  <si>
    <t>1.1.2.1.3.2.3</t>
  </si>
  <si>
    <t>1.1.2.1.3.2.3.1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</si>
  <si>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одним кабелем в канале</t>
  </si>
  <si>
    <t>1.1.2.1.3.2.3.2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</si>
  <si>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двумя кабелями в канале</t>
  </si>
  <si>
    <t>1.1.2.1.3.2.4</t>
  </si>
  <si>
    <t>1.1.2.1.3.2.4.1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</si>
  <si>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двумя кабелями в канале</t>
  </si>
  <si>
    <t>1.1.2.1.2</t>
  </si>
  <si>
    <t>1.1.2.1.2.1</t>
  </si>
  <si>
    <t>1.1.2.1.2.1.1</t>
  </si>
  <si>
    <t>1.1.2.1.2.1.1.1</t>
  </si>
  <si>
    <t>1.1.2.1.2.1.1.2</t>
  </si>
  <si>
    <t>1.1.2.1.2.1.2</t>
  </si>
  <si>
    <t>1.1.2.1.2.1.2.1</t>
  </si>
  <si>
    <t>1.1.2.1.2.1.2.2</t>
  </si>
  <si>
    <t>1.1.2.1.2.1.3</t>
  </si>
  <si>
    <t>1.1.2.1.2.1.3.1</t>
  </si>
  <si>
    <t>1.1.2.1.2.1.4</t>
  </si>
  <si>
    <t>1.1.2.1.2.1.4.1</t>
  </si>
  <si>
    <t>1.1.2.1.2.1.4.2</t>
  </si>
  <si>
    <t>1.1.2.1.2.1.4.3</t>
  </si>
  <si>
    <t>1.1.2.1.2.1.4.4</t>
  </si>
  <si>
    <t>1.1.2.1.2.2</t>
  </si>
  <si>
    <t>1.1.2.1.2.2.1</t>
  </si>
  <si>
    <t>1.1.2.1.2.2.2.1</t>
  </si>
  <si>
    <t>1.1.2.1.2.2.2</t>
  </si>
  <si>
    <t>1.1.2.1.2.2.3</t>
  </si>
  <si>
    <t>1.1.2.1.2.2.3.1</t>
  </si>
  <si>
    <t>кабельные линии в каналах многожильные с бумажной изоляцией сечением провода от 100 до 200 квадратных мм включительно с одним кабелем в канале</t>
  </si>
  <si>
    <t>1.1.2.1.2.2.4</t>
  </si>
  <si>
    <t>1.1.2.1.2.2.4.1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</si>
  <si>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одним кабелем в канале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</si>
  <si>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</si>
  <si>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</si>
  <si>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</si>
  <si>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</si>
  <si>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</si>
  <si>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</si>
  <si>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1.1.2.2.1.1.2</t>
  </si>
  <si>
    <t>1.1.2.2.1.1.2.1</t>
  </si>
  <si>
    <t>1.1.2.2.1.1.3</t>
  </si>
  <si>
    <t>1.1.2.2.1.1.3.1</t>
  </si>
  <si>
    <t>1.1.2.2.1.2</t>
  </si>
  <si>
    <t>1.1.3</t>
  </si>
  <si>
    <t>1.1.3.1</t>
  </si>
  <si>
    <t>1.1.3.1.1</t>
  </si>
  <si>
    <t xml:space="preserve">Реклоузеры                              </t>
  </si>
  <si>
    <t>1.1.3.1.1.1</t>
  </si>
  <si>
    <t xml:space="preserve">реклоузеры номинальным током до 100 А включительно 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</si>
  <si>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</si>
  <si>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</si>
  <si>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</si>
  <si>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</si>
  <si>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1.1.3.1.2.2</t>
  </si>
  <si>
    <t>Напряжение до 20 кВ включительно</t>
  </si>
  <si>
    <t>1.1.3.1.2.2.1</t>
  </si>
  <si>
    <t>распределительные пункты номинальным током от 500 до 1000 А включительно напряжением 1 – 20 кВ</t>
  </si>
  <si>
    <t>1.1.3.1.2.2.2</t>
  </si>
  <si>
    <t>распределительные пункты номинальным током свыше 1000 А напряжением 1 – 20 кВ</t>
  </si>
  <si>
    <t>1.1.3.1.3</t>
  </si>
  <si>
    <t xml:space="preserve">Переключательныее пункты (ПП) </t>
  </si>
  <si>
    <t>1.1.3.1.3.1</t>
  </si>
  <si>
    <t>1.1.3.2</t>
  </si>
  <si>
    <t>1.1.3.2.1</t>
  </si>
  <si>
    <t>1.1.3.2.1.1</t>
  </si>
  <si>
    <t>1.1.3.2.2</t>
  </si>
  <si>
    <t>1.1.3.2.2.1</t>
  </si>
  <si>
    <t>1.1.3.2.3</t>
  </si>
  <si>
    <t>1.1.3.2.3.1</t>
  </si>
  <si>
    <t>1.1.4</t>
  </si>
  <si>
    <t>1.1.4.1</t>
  </si>
  <si>
    <t>1.1.4.1.1</t>
  </si>
  <si>
    <t>Однотрансформаторные</t>
  </si>
  <si>
    <t>1.1.4.1.1.1</t>
  </si>
  <si>
    <t>однотрансформаторные подстанции (за исключением РТП) мощностью до 25 кВА включительно шкафного или киоскового типа</t>
  </si>
  <si>
    <t>1.1.4.1.1.2</t>
  </si>
  <si>
    <t>1.1.4.1.1.3</t>
  </si>
  <si>
    <t>1.1.4.1.1.4</t>
  </si>
  <si>
    <t>однотрансформаторные подстанции (за исключением РТП) мощностью от 25 до 100 кВА включительно шкафного или киоскового типа</t>
  </si>
  <si>
    <t>1.1.4.1.1.5</t>
  </si>
  <si>
    <t>1.1.4.1.1.6</t>
  </si>
  <si>
    <t>1.1.4.1.1.7</t>
  </si>
  <si>
    <t>1.1.4.1.1.8</t>
  </si>
  <si>
    <t>1.1.4.1.1.9</t>
  </si>
  <si>
    <t>1.1.4.1.1.10</t>
  </si>
  <si>
    <t>1.1.4.1.1.11</t>
  </si>
  <si>
    <t>1.1.4.1.1.12</t>
  </si>
  <si>
    <t>однотрансформаторные подстанции (за исключением РТП) мощностью от 630 до 1000 кВА включительно шкафного или киоскового типа</t>
  </si>
  <si>
    <t>1.1.4.1.2</t>
  </si>
  <si>
    <t xml:space="preserve">Двухтрансформаторные и более </t>
  </si>
  <si>
    <t>1.1.4.1.2.1</t>
  </si>
  <si>
    <t>двухтрансформаторные и более подстанции (за исключением РТП) мощностью от 100 до 250 кВА включительно блочного типа</t>
  </si>
  <si>
    <t>1.1.4.1.2.2</t>
  </si>
  <si>
    <t>1.1.4.1.2.3</t>
  </si>
  <si>
    <t>1.1.4.1.2.4</t>
  </si>
  <si>
    <t>1.1.4.1.2.5</t>
  </si>
  <si>
    <t>двухтрансформаторные и более подстанции (за исключением РТП) мощностью от 400 до 630 кВА включительно столбового/мачтового типа</t>
  </si>
  <si>
    <t>1.1.4.1.2.6</t>
  </si>
  <si>
    <t>1.1.4.1.2.7</t>
  </si>
  <si>
    <t>двухтрансформаторные и более подстанции (за исключением РТП) мощностью от 400 до 630 кВА включительно блочного типа</t>
  </si>
  <si>
    <t>1.1.4.1.2.8</t>
  </si>
  <si>
    <t>1.1.4.1.2.9</t>
  </si>
  <si>
    <t>двухтрансформаторные и более подстанции (за исключением РТП) мощностью от 630 до 1000 кВА включительно столбового/мачтового типа</t>
  </si>
  <si>
    <t>1.1.4.1.2.10</t>
  </si>
  <si>
    <t>двухтрансформаторные и более подстанции (за исключением РТП) мощностью от 1000 кВА до 1250 кВА включительно шкафного или киоскового типа</t>
  </si>
  <si>
    <t>1.1.4.1.2.11</t>
  </si>
  <si>
    <t>двухтрансформаторные и более подстанции (за исключением РТП) мощностью от 1250 до 1600 кВА включительно блочного типа</t>
  </si>
  <si>
    <t>1.1.4.1.2.12</t>
  </si>
  <si>
    <t>двухтрансформаторные и более подстанции (за исключением РТП) мощностью от 2000 до 2500 кВА включительно шкафного или киоскового типа</t>
  </si>
  <si>
    <t>1.1.4.2</t>
  </si>
  <si>
    <t>1.1.4.2.1</t>
  </si>
  <si>
    <t>1.1.4.2.1.1</t>
  </si>
  <si>
    <t>1.1.4.2.1.2</t>
  </si>
  <si>
    <t>1.1.4.2.1.3</t>
  </si>
  <si>
    <t>1.1.4.2.1.4</t>
  </si>
  <si>
    <t>1.1.4.2.1.5</t>
  </si>
  <si>
    <t>1.1.4.2.1.6</t>
  </si>
  <si>
    <t>1.1.4.2.1.7</t>
  </si>
  <si>
    <t>1.1.4.2.1.8</t>
  </si>
  <si>
    <t>1.1.4.2.1.9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</si>
  <si>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</si>
  <si>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</si>
  <si>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</si>
  <si>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</si>
  <si>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</si>
  <si>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</si>
  <si>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</si>
  <si>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</si>
  <si>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</si>
  <si>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</si>
  <si>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</si>
  <si>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</t>
  </si>
  <si>
    <t>1.2.1.1</t>
  </si>
  <si>
    <t>1.2.1.1.1</t>
  </si>
  <si>
    <t>1.2.1.1.1.1</t>
  </si>
  <si>
    <t>1.2.1.1.1.1.1</t>
  </si>
  <si>
    <t>1.2.1.1.1.2</t>
  </si>
  <si>
    <t>1.2.1.1.1.2.1</t>
  </si>
  <si>
    <t>1.2.1.1.1.2.1.1</t>
  </si>
  <si>
    <t>1.2.1.1.1.2.1.2</t>
  </si>
  <si>
    <t>1.2.1.1.1.2.2</t>
  </si>
  <si>
    <t>1.2.1.1.1.2.2.1</t>
  </si>
  <si>
    <t>1.2.1.1.1.2.3</t>
  </si>
  <si>
    <t>1.2.1.1.1.2.3.1</t>
  </si>
  <si>
    <t>1.2.1.1.1.3</t>
  </si>
  <si>
    <t>1.2.1.1.1.3.1</t>
  </si>
  <si>
    <t>1.2.1.1.1.3.1.1</t>
  </si>
  <si>
    <t>1.2.1.1.1.3.1.2</t>
  </si>
  <si>
    <t>1.2.1.1.1.3.2</t>
  </si>
  <si>
    <t>1.2.1.1.1.3.2.1</t>
  </si>
  <si>
    <t>1.2.1.1.1.3.2.2</t>
  </si>
  <si>
    <t>1.2.1.1.1.3.3</t>
  </si>
  <si>
    <t>1.2.1.1.1.3.3.1</t>
  </si>
  <si>
    <t>1.2.1.1.2</t>
  </si>
  <si>
    <t>1.2.1.1.2.1</t>
  </si>
  <si>
    <t>1.2.1.1.2.1.1</t>
  </si>
  <si>
    <t>1.2.1.1.2.1.1.1</t>
  </si>
  <si>
    <t>1.2.1.1.2.1.1.2</t>
  </si>
  <si>
    <t>1.2.1.1.2.1.2</t>
  </si>
  <si>
    <t>1.2.1.1.2.1.2.1</t>
  </si>
  <si>
    <t>1.2.1.1.2.1.2.2</t>
  </si>
  <si>
    <t>1.2.1.1.2.1.3</t>
  </si>
  <si>
    <t>1.2.1.1.2.1.3.1</t>
  </si>
  <si>
    <t>1.2.1.1.3</t>
  </si>
  <si>
    <t>1.2.1.1.3.1</t>
  </si>
  <si>
    <t>1.2.1.2</t>
  </si>
  <si>
    <t>1.2.1.2.1</t>
  </si>
  <si>
    <t>1.2.1.2.1.1</t>
  </si>
  <si>
    <t>1.2.1.2.1.1.1</t>
  </si>
  <si>
    <t>1.2.1.2.1.2</t>
  </si>
  <si>
    <t>1.2.1.2.1.2.1</t>
  </si>
  <si>
    <t>1.2.1.2.1.2.1.1</t>
  </si>
  <si>
    <t>1.2.1.2.1.2.1.2</t>
  </si>
  <si>
    <t>1.2.1.2.2</t>
  </si>
  <si>
    <t>1.2.1.2.2.1</t>
  </si>
  <si>
    <t>1.2.1.2.2.1.1</t>
  </si>
  <si>
    <t>1.2.1.2.2.1.1.1</t>
  </si>
  <si>
    <t>1.2.1.2.2.1.1.2</t>
  </si>
  <si>
    <t>1.2.1.2.2.1.2</t>
  </si>
  <si>
    <t>1.2.1.2.2.1.2.1</t>
  </si>
  <si>
    <t>1.2.1.2.2.1.3</t>
  </si>
  <si>
    <t>1.2.1.2.3</t>
  </si>
  <si>
    <t>1.2.2</t>
  </si>
  <si>
    <t>1.2.2.1</t>
  </si>
  <si>
    <t>1.2.2.1.1</t>
  </si>
  <si>
    <t>1.2.2.1.1.1</t>
  </si>
  <si>
    <t>1.2.2.1.1.1.1</t>
  </si>
  <si>
    <t>1.2.2.1.1.1.1.1</t>
  </si>
  <si>
    <t>1.2.2.1.1.1.1.2</t>
  </si>
  <si>
    <t>1.2.2.1.1.1.2</t>
  </si>
  <si>
    <t>1.2.2.1.1.1.2.1</t>
  </si>
  <si>
    <t>1.2.2.1.1.1.2.2</t>
  </si>
  <si>
    <t>1.2.2.1.1.1.2.3</t>
  </si>
  <si>
    <t>1.2.2.1.1.1.3</t>
  </si>
  <si>
    <t>1.2.2.1.1.1.3.1</t>
  </si>
  <si>
    <t>1.2.2.1.1.1.3.2</t>
  </si>
  <si>
    <t>1.2.2.1.1.1.4</t>
  </si>
  <si>
    <t>1.2.2.1.1.1.4.1</t>
  </si>
  <si>
    <t>1.2.2.1.1.1.4.2</t>
  </si>
  <si>
    <t>1.2.2.1.1.1.4.3</t>
  </si>
  <si>
    <t>1.2.2.1.1.2</t>
  </si>
  <si>
    <t>1.2.2.1.3.2.1</t>
  </si>
  <si>
    <t>1.2.2.1.3.2.2</t>
  </si>
  <si>
    <t>1.2.2.1.3.2.2.1</t>
  </si>
  <si>
    <t>1.2.2.1.3.2.3</t>
  </si>
  <si>
    <t>1.2.2.1.3.2.3.1</t>
  </si>
  <si>
    <t>1.2.2.1.3.2.3.2</t>
  </si>
  <si>
    <t>1.2.2.1.3.2.4</t>
  </si>
  <si>
    <t>1.2.2.1.3.2.4.1</t>
  </si>
  <si>
    <t>1.2.2.1.2</t>
  </si>
  <si>
    <t>1.2.2.1.2.1</t>
  </si>
  <si>
    <t>1.2.2.1.2.1.1</t>
  </si>
  <si>
    <t>1.2.2.1.2.1.1.1</t>
  </si>
  <si>
    <t>1.2.2.1.2.1.2</t>
  </si>
  <si>
    <t>1.2.2.1.2.1.2.1</t>
  </si>
  <si>
    <t>1.2.2.1.2.1.3</t>
  </si>
  <si>
    <t>1.2.2.1.2.1.3.1</t>
  </si>
  <si>
    <t>1.2.2.1.2.1.3.2</t>
  </si>
  <si>
    <t>1.2.2.1.2.1.3.3</t>
  </si>
  <si>
    <t>1.2.2.1.2.1.4</t>
  </si>
  <si>
    <t>1.2.2.1.2.1.4.1</t>
  </si>
  <si>
    <t>1.2.2.1.2.1.4.2</t>
  </si>
  <si>
    <t>1.2.2.1.2.1.4.3</t>
  </si>
  <si>
    <t>1.2.2.1.2.1.4.4</t>
  </si>
  <si>
    <t>1.2.2.1.2.2</t>
  </si>
  <si>
    <t>1.2.2.1.2.2.1</t>
  </si>
  <si>
    <t>1.2.2.1.2.2.2</t>
  </si>
  <si>
    <t>1.2.2.1.2.2.3</t>
  </si>
  <si>
    <t>1.2.2.1.2.2.3.1</t>
  </si>
  <si>
    <t>1.2.2.1.2.2.4</t>
  </si>
  <si>
    <t>1.2.2.1.2.2.4.1</t>
  </si>
  <si>
    <t>1.2.2.1.3</t>
  </si>
  <si>
    <t>1.2.2.2</t>
  </si>
  <si>
    <t>1.2.2.2.1</t>
  </si>
  <si>
    <t>1.2.2.2.1.1</t>
  </si>
  <si>
    <t>1.2.2.2.1.1.1</t>
  </si>
  <si>
    <t>1.2.2.2.1.1.2</t>
  </si>
  <si>
    <t>1.2.2.2.1.1.2.1</t>
  </si>
  <si>
    <t>1.2.2.2.1.1.3</t>
  </si>
  <si>
    <t>1.2.2.2.1.1.3.1</t>
  </si>
  <si>
    <t>1.2.2.2.2</t>
  </si>
  <si>
    <t>1.2.2.2.1.2</t>
  </si>
  <si>
    <t>1.2.3</t>
  </si>
  <si>
    <t>1.2.3.1</t>
  </si>
  <si>
    <t>1.2.3.1.1</t>
  </si>
  <si>
    <t>1.2.3.1.1.1</t>
  </si>
  <si>
    <t>1.2.3.1.2</t>
  </si>
  <si>
    <t>1.2.3.1.2.1</t>
  </si>
  <si>
    <t>1.2.3.1.2.2</t>
  </si>
  <si>
    <t>1.2.3.1.2.2.1</t>
  </si>
  <si>
    <t>1.2.3.1.2.2.2</t>
  </si>
  <si>
    <t>1.2.3.1.3</t>
  </si>
  <si>
    <t>1.2.3.1.3.1</t>
  </si>
  <si>
    <t>1.2.3.2</t>
  </si>
  <si>
    <t>1.2.3.2.1</t>
  </si>
  <si>
    <t>1.2.3.2.1.1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</si>
  <si>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</si>
  <si>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</si>
  <si>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</si>
  <si>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</si>
  <si>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</si>
  <si>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</si>
  <si>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</si>
  <si>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</si>
  <si>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</si>
  <si>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</si>
  <si>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</si>
  <si>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</si>
  <si>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1.2.4.1.1.6</t>
  </si>
  <si>
    <t>1.2.4.1.1.7</t>
  </si>
  <si>
    <t>1.2.4.1.1.8</t>
  </si>
  <si>
    <t>1.2.4.1.1.9</t>
  </si>
  <si>
    <t>1.2.4.1.1.10</t>
  </si>
  <si>
    <t>1.2.4.1.1.11</t>
  </si>
  <si>
    <t>1.2.4.1.2</t>
  </si>
  <si>
    <t>1.2.4.1.2.1</t>
  </si>
  <si>
    <t>1.2.4.1.2.2</t>
  </si>
  <si>
    <t>1.2.4.1.2.3</t>
  </si>
  <si>
    <t>1.2.4.1.2.4</t>
  </si>
  <si>
    <t>1.2.4.1.2.5</t>
  </si>
  <si>
    <t>1.2.4.1.2.6</t>
  </si>
  <si>
    <t>1.2.4.1.2.7</t>
  </si>
  <si>
    <t>1.2.4.1.2.8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</si>
  <si>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</si>
  <si>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</si>
  <si>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</si>
  <si>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</si>
  <si>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</si>
  <si>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</si>
  <si>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</si>
  <si>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1.2.4.2.1.6</t>
  </si>
  <si>
    <t>1.2.4.2.1.7</t>
  </si>
  <si>
    <t>1.2.4.2.1.8</t>
  </si>
  <si>
    <t>1.2.4.2.1.9</t>
  </si>
  <si>
    <t>1.2.4.2.2</t>
  </si>
  <si>
    <t>1.2.4.2.2.1</t>
  </si>
  <si>
    <t>1.2.5</t>
  </si>
  <si>
    <t>1.2.5.1</t>
  </si>
  <si>
    <t>1.2.5.1.1</t>
  </si>
  <si>
    <t>1.2.5.1.2</t>
  </si>
  <si>
    <t>1.2.5.2</t>
  </si>
  <si>
    <t>1.2.5.2.1</t>
  </si>
  <si>
    <t>1.2.5.2.2</t>
  </si>
  <si>
    <t>воздушные линии на железобетонных опорах изолированным сталеалюминиевым проводом сечением от 200 до 500 квадратных мм включительно одноцепные</t>
  </si>
  <si>
    <t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</si>
  <si>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</si>
  <si>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</si>
  <si>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50 до 100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</si>
  <si>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</si>
  <si>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>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двумя трубами в скважине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</si>
  <si>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двумя трубами в скважине</t>
  </si>
  <si>
    <t>кабельные линии, прокладываемые методом горизонтального наклонного бурения, многожильные с бумажной изоляцией сечением провода от 200 до 250 квадратных мм включительно с одной трубой в скважине</t>
  </si>
  <si>
    <t>линейные разъединители номинальным током до 100 А включительно</t>
  </si>
  <si>
    <t>линейные разъединители номинальным током от 500 до 1000 А включительно</t>
  </si>
  <si>
    <t>распределительные пункты (РП), за исключением комплектных распределительных устройств наружной установки (КРН, КРУН), номинальным током до 100 А включительно с количеством ячеек до 5 включительно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</si>
  <si>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500 до 1000 А включительно с количеством ячеек до 5 включительно</t>
  </si>
  <si>
    <t>двухтрансформаторные и более подстанции мощностью от 40 МВА до 63 МВА включительно открытого типа</t>
  </si>
  <si>
    <t>средства коммерческого учета электрической энергии (мощности) однофазные прямого включения</t>
  </si>
  <si>
    <t>средства коммерческого учета электрической энергии (мощности) трехфазные прямого включения</t>
  </si>
  <si>
    <t>Cечение провода от 200 до 500 кв. мм включительно</t>
  </si>
  <si>
    <t>Напряжение до 35 кВ включительно</t>
  </si>
  <si>
    <t>Линейные разъединители</t>
  </si>
  <si>
    <t>Комплектные распределительные устройства наружной установки (КРН, КРУН) номинальным током от 500 до 1000 А включительно с количеством ячеек до 5 включительно</t>
  </si>
  <si>
    <t>однофазные прямого включения</t>
  </si>
  <si>
    <t>трехфазные прямого включения</t>
  </si>
  <si>
    <t>трехфазные полукосвенного включения</t>
  </si>
  <si>
    <t>трехфазные косвенного включения</t>
  </si>
  <si>
    <t>1.1.1.1.1.2.2.2</t>
  </si>
  <si>
    <t>1.1.1.1.2.1.1.4</t>
  </si>
  <si>
    <t>1.1.1.1.2.1.2.3</t>
  </si>
  <si>
    <t>1.1.1.1.2.1.2.4</t>
  </si>
  <si>
    <t>1.1.1.1.2.1.4</t>
  </si>
  <si>
    <t>1.1.1.1.2.1.4.1</t>
  </si>
  <si>
    <t>1.1.1.1.2.2.2.2</t>
  </si>
  <si>
    <t>1.1.1.1.2.2.3</t>
  </si>
  <si>
    <t>1.1.1.1.2.2.3.1</t>
  </si>
  <si>
    <t>1.1.2.1.1.1.2.4</t>
  </si>
  <si>
    <t>1.1.2.1.1.1.3.4</t>
  </si>
  <si>
    <t>1.1.2.1.1.1.4.4</t>
  </si>
  <si>
    <t>1.1.2.1.3.2.2.3</t>
  </si>
  <si>
    <t>1.1.2.1.3.2.3.3</t>
  </si>
  <si>
    <t>1.1.2.1.3.2.4.2</t>
  </si>
  <si>
    <t>1.1.2.1.2.1.2.3</t>
  </si>
  <si>
    <t>1.1.2.1.2.1.2.4</t>
  </si>
  <si>
    <t>1.1.2.1.2.1.3.2</t>
  </si>
  <si>
    <t>1.1.2.1.2.1.3.3</t>
  </si>
  <si>
    <t>1.1.2.1.2.1.3.4</t>
  </si>
  <si>
    <t>1.1.2.1.2.2.2.2</t>
  </si>
  <si>
    <t>1.1.2.1.2.2.2.3</t>
  </si>
  <si>
    <t>1.1.2.1.2.2.3.2</t>
  </si>
  <si>
    <t>1.1.2.1.2.2.3.3</t>
  </si>
  <si>
    <t>1.1.2.1.2.2.3.4</t>
  </si>
  <si>
    <t>1.1.2.1.2.2.4.2</t>
  </si>
  <si>
    <t>1.1.3.1.1.2</t>
  </si>
  <si>
    <t>1.1.3.1.1.1.1</t>
  </si>
  <si>
    <t>1.1.3.1.1.1.2</t>
  </si>
  <si>
    <t>1.1.3.1.1.2.1</t>
  </si>
  <si>
    <t>1.1.3.1.1.2.2</t>
  </si>
  <si>
    <t>1.1.3.1.2.1.1</t>
  </si>
  <si>
    <t>1.1.3.1.2.2.1.1</t>
  </si>
  <si>
    <t>1.1.3.1.4</t>
  </si>
  <si>
    <t>1.1.3.1.4.1</t>
  </si>
  <si>
    <t>1.1.3.1.4.2</t>
  </si>
  <si>
    <t>1.1.3.1.5</t>
  </si>
  <si>
    <t>1.1.3.1.4.1.1</t>
  </si>
  <si>
    <t>1.1.3.1.4.2.1</t>
  </si>
  <si>
    <t>1.1.3.1.4.2.2</t>
  </si>
  <si>
    <t>1.1.3.1.5.1</t>
  </si>
  <si>
    <t>1.1.4.1.2.13</t>
  </si>
  <si>
    <t>1.1.5.1.1.1</t>
  </si>
  <si>
    <t>1.1.5.1.2.1</t>
  </si>
  <si>
    <t>1.1.6.1</t>
  </si>
  <si>
    <t>1.1.6.1.1</t>
  </si>
  <si>
    <t>1.1.6.1.2</t>
  </si>
  <si>
    <t>1.1.6.1.3</t>
  </si>
  <si>
    <t>1.1.6.1.4</t>
  </si>
  <si>
    <t>1.1.6.1.1.1</t>
  </si>
  <si>
    <t>1.1.6.1.2.1</t>
  </si>
  <si>
    <t>1.1.6.1.3.1</t>
  </si>
  <si>
    <t>1.1.6.1.3.2</t>
  </si>
  <si>
    <t>1.1.6.1.4.1</t>
  </si>
  <si>
    <t>1.1.6.1.4.2</t>
  </si>
  <si>
    <t>1.1.6.1.4.3</t>
  </si>
  <si>
    <t>1.1.1.2.1.2.1.1</t>
  </si>
  <si>
    <t>1.1.1.2.1.2.2</t>
  </si>
  <si>
    <t>1.1.1.2.1.2.2.1</t>
  </si>
  <si>
    <t>1.1.1.2.1.2.2.2</t>
  </si>
  <si>
    <t>1.1.1.2.1.2.3</t>
  </si>
  <si>
    <t>1.1.1.2.1.2.3.1</t>
  </si>
  <si>
    <t>1.1.1.2.1.3</t>
  </si>
  <si>
    <t>1.1.1.2.1.3.1</t>
  </si>
  <si>
    <t>1.1.1.2.1.3.1.1</t>
  </si>
  <si>
    <t>1.1.1.2.1.3.1.2</t>
  </si>
  <si>
    <t>1.1.1.2.1.3.1.3</t>
  </si>
  <si>
    <t>1.1.1.2.1.3.2</t>
  </si>
  <si>
    <t>1.1.1.2.1.3.2.1</t>
  </si>
  <si>
    <t>1.1.1.2.1.3.2.2</t>
  </si>
  <si>
    <t>1.1.1.2.1.3.2.3</t>
  </si>
  <si>
    <t>1.1.1.2.1.3.3</t>
  </si>
  <si>
    <t>1.1.1.2.1.3.3.1</t>
  </si>
  <si>
    <t>1.1.1.2.1.3.3.2</t>
  </si>
  <si>
    <t>1.1.1.2.2.1.1.3</t>
  </si>
  <si>
    <t>1.1.1.2.2.1.1.4</t>
  </si>
  <si>
    <t>1.1.1.2.2.1.2.2</t>
  </si>
  <si>
    <t>1.1.1.2.2.1.2.3</t>
  </si>
  <si>
    <t>1.1.1.2.2.1.2.4</t>
  </si>
  <si>
    <t>1.1.1.2.2.1.3.1</t>
  </si>
  <si>
    <t>1.1.1.2.2.1.4</t>
  </si>
  <si>
    <t>1.1.1.2.2.1.4.1</t>
  </si>
  <si>
    <t>1.1.1.2.2.2</t>
  </si>
  <si>
    <t>1.1.1.2.2.2.1</t>
  </si>
  <si>
    <t>1.1.1.2.2.2.1.1</t>
  </si>
  <si>
    <t>1.1.1.2.2.2.2</t>
  </si>
  <si>
    <t>1.1.1.2.2.2.2.1</t>
  </si>
  <si>
    <t>1.1.1.2.2.2.2.2</t>
  </si>
  <si>
    <t>1.1.1.2.2.2.3</t>
  </si>
  <si>
    <t>1.1.1.2.2.2.3.1</t>
  </si>
  <si>
    <t>1.1.1.2.3.1</t>
  </si>
  <si>
    <t>1.1.2.2.1.1.1.1</t>
  </si>
  <si>
    <t>1.1.2.2.1.1.1.2</t>
  </si>
  <si>
    <t>1.1.2.2.1.1.2.2</t>
  </si>
  <si>
    <t>1.1.2.2.1.1.2.3</t>
  </si>
  <si>
    <t>1.1.2.2.1.1.2.4</t>
  </si>
  <si>
    <t>1.1.2.2.1.1.3.2</t>
  </si>
  <si>
    <t>1.1.2.2.1.1.3.3</t>
  </si>
  <si>
    <t>1.1.2.2.1.1.3.4</t>
  </si>
  <si>
    <t>1.1.2.2.1.1.4</t>
  </si>
  <si>
    <t>1.1.2.2.1.1.4.1</t>
  </si>
  <si>
    <t>1.1.2.2.1.1.4.2</t>
  </si>
  <si>
    <t>1.1.2.2.1.1.4.3</t>
  </si>
  <si>
    <t>1.1.2.2.1.1.4.4</t>
  </si>
  <si>
    <t>1.1.2.2.3.2.1</t>
  </si>
  <si>
    <t>1.1.2.2.3.2.2</t>
  </si>
  <si>
    <t>1.1.2.2.3.2.2.2</t>
  </si>
  <si>
    <t>1.1.2.2.3.2.2.3</t>
  </si>
  <si>
    <t>1.1.2.2.3.2.3</t>
  </si>
  <si>
    <t>1.1.2.2.3.2.3.1</t>
  </si>
  <si>
    <t>1.1.2.2.3.2.3.2</t>
  </si>
  <si>
    <t>1.1.2.2.3.2.3.3</t>
  </si>
  <si>
    <t>1.1.2.2.3.2.4</t>
  </si>
  <si>
    <t>1.1.2.2.3.2.4.1</t>
  </si>
  <si>
    <t>1.1.2.2.3.2.4.2</t>
  </si>
  <si>
    <t>1.1.2.2.2</t>
  </si>
  <si>
    <t>1.1.2.2.2.1</t>
  </si>
  <si>
    <t>1.1.2.2.2.1.1</t>
  </si>
  <si>
    <t>1.1.2.2.2.1.1.1</t>
  </si>
  <si>
    <t>1.1.2.2.2.1.1.2</t>
  </si>
  <si>
    <t>1.1.2.2.2.1.2</t>
  </si>
  <si>
    <t>1.1.2.2.2.1.2.1</t>
  </si>
  <si>
    <t>1.1.2.2.2.1.2.2</t>
  </si>
  <si>
    <t>1.1.2.2.2.1.2.3</t>
  </si>
  <si>
    <t>1.1.2.2.2.1.2.4</t>
  </si>
  <si>
    <t>1.1.2.2.2.1.3</t>
  </si>
  <si>
    <t>1.1.2.2.2.1.3.1</t>
  </si>
  <si>
    <t>1.1.2.2.2.1.3.2</t>
  </si>
  <si>
    <t>1.1.2.2.2.1.3.3</t>
  </si>
  <si>
    <t>1.1.2.2.2.1.3.4</t>
  </si>
  <si>
    <t>1.1.2.2.2.1.4</t>
  </si>
  <si>
    <t>1.1.2.2.2.1.4.1</t>
  </si>
  <si>
    <t>1.1.2.2.2.1.4.2</t>
  </si>
  <si>
    <t>1.1.2.2.2.1.4.3</t>
  </si>
  <si>
    <t>1.1.2.2.2.1.4.4</t>
  </si>
  <si>
    <t>1.1.2.2.2.2</t>
  </si>
  <si>
    <t>1.1.2.2.2.2.1</t>
  </si>
  <si>
    <t>1.1.2.2.2.2.2.1</t>
  </si>
  <si>
    <t>1.1.2.2.2.2.2.2</t>
  </si>
  <si>
    <t>1.1.2.2.2.2.2.3</t>
  </si>
  <si>
    <t>1.1.2.2.2.2.2</t>
  </si>
  <si>
    <t>1.1.2.2.2.2.3</t>
  </si>
  <si>
    <t>1.1.2.2.2.2.3.1</t>
  </si>
  <si>
    <t>1.1.2.2.2.2.3.2</t>
  </si>
  <si>
    <t>1.1.2.2.2.2.3.3</t>
  </si>
  <si>
    <t>1.1.2.2.2.2.3.4</t>
  </si>
  <si>
    <t>1.1.2.2.2.2.4</t>
  </si>
  <si>
    <t>1.1.2.2.2.2.4.1</t>
  </si>
  <si>
    <t>1.1.2.2.2.2.4.2</t>
  </si>
  <si>
    <t>1.1.2.2.3</t>
  </si>
  <si>
    <t>1.1.3.2.1.1.1</t>
  </si>
  <si>
    <t>1.1.3.2.1.1.2</t>
  </si>
  <si>
    <t>1.1.3.2.1.2</t>
  </si>
  <si>
    <t>1.1.3.2.1.2.1</t>
  </si>
  <si>
    <t>1.1.3.2.1.2.2</t>
  </si>
  <si>
    <t>1.1.3.2.2.1.1</t>
  </si>
  <si>
    <t>1.1.3.2.2.2</t>
  </si>
  <si>
    <t>1.1.3.2.2.2.1</t>
  </si>
  <si>
    <t>1.1.3.2.2.2.1.1</t>
  </si>
  <si>
    <t>1.1.3.2.2.2.2</t>
  </si>
  <si>
    <t>1.1.3.2.4</t>
  </si>
  <si>
    <t>1.1.3.2.4.1</t>
  </si>
  <si>
    <t>1.1.3.2.4.1.1</t>
  </si>
  <si>
    <t>1.1.3.2.4.2</t>
  </si>
  <si>
    <t>1.1.3.2.4.2.1</t>
  </si>
  <si>
    <t>1.1.3.2.4.2.2</t>
  </si>
  <si>
    <t>1.1.3.2.5</t>
  </si>
  <si>
    <t>1.1.3.2.5.1</t>
  </si>
  <si>
    <t>1.1.4.2.1.10</t>
  </si>
  <si>
    <t>1.1.4.2.1.11</t>
  </si>
  <si>
    <t>1.1.4.2.1.12</t>
  </si>
  <si>
    <t>1.1.4.2.2.2</t>
  </si>
  <si>
    <t>1.1.4.2.2.3</t>
  </si>
  <si>
    <t>1.1.4.2.2.4</t>
  </si>
  <si>
    <t>1.1.4.2.2.5</t>
  </si>
  <si>
    <t>1.1.4.2.2.6</t>
  </si>
  <si>
    <t>1.1.4.2.2.7</t>
  </si>
  <si>
    <t>1.1.4.2.2.8</t>
  </si>
  <si>
    <t>1.1.4.2.2.9</t>
  </si>
  <si>
    <t>1.1.4.2.2.10</t>
  </si>
  <si>
    <t>1.1.4.2.2.11</t>
  </si>
  <si>
    <t>1.1.4.2.2.12</t>
  </si>
  <si>
    <t>1.1.4.2.2.13</t>
  </si>
  <si>
    <t>1.1.5.2.1.1</t>
  </si>
  <si>
    <t>1.1.5.2.2.1</t>
  </si>
  <si>
    <t>Cредства коммерческого учета</t>
  </si>
  <si>
    <t>1.1.6.2</t>
  </si>
  <si>
    <t>1.1.6.2.1</t>
  </si>
  <si>
    <t>1.1.6.2.1.1</t>
  </si>
  <si>
    <t>1.1.6.2.2</t>
  </si>
  <si>
    <t>1.1.6.2.2.1</t>
  </si>
  <si>
    <t>1.1.6.2.3</t>
  </si>
  <si>
    <t>1.1.6.2.3.1</t>
  </si>
  <si>
    <t>1.1.6.2.3.2</t>
  </si>
  <si>
    <t>1.1.6.2.4</t>
  </si>
  <si>
    <t>1.1.6.2.4.1</t>
  </si>
  <si>
    <t>1.1.6.2.4.2</t>
  </si>
  <si>
    <t>1.1.6.2.4.3</t>
  </si>
  <si>
    <t>1.2.1.1.1.2.2.2</t>
  </si>
  <si>
    <t>1.2.1.1.1.3.1.3</t>
  </si>
  <si>
    <t>1.2.1.1.1.3.2.3</t>
  </si>
  <si>
    <t>1.2.1.1.1.3.3.2</t>
  </si>
  <si>
    <t>1.2.1.1.2.1.1.3</t>
  </si>
  <si>
    <t>1.2.1.1.2.1.1.4</t>
  </si>
  <si>
    <t>1.2.1.1.2.1.2.3</t>
  </si>
  <si>
    <t>1.2.1.1.2.1.2.4</t>
  </si>
  <si>
    <t>1.2.1.1.2.1.4</t>
  </si>
  <si>
    <t>1.2.1.1.2.1.4.1</t>
  </si>
  <si>
    <t>1.2.1.1.2.2</t>
  </si>
  <si>
    <t>1.2.1.1.2.2.1</t>
  </si>
  <si>
    <t>1.2.1.1.2.2.1.1</t>
  </si>
  <si>
    <t>1.2.1.1.2.2.2</t>
  </si>
  <si>
    <t>1.2.1.1.2.2.2.1</t>
  </si>
  <si>
    <t>1.2.1.1.2.2.2.2</t>
  </si>
  <si>
    <t>1.2.1.1.2.2.3</t>
  </si>
  <si>
    <t>1.2.1.1.2.2.3.1</t>
  </si>
  <si>
    <t>1.2.1.2.1.2.2</t>
  </si>
  <si>
    <t>1.2.1.2.1.2.2.1</t>
  </si>
  <si>
    <t>1.2.1.2.1.2.2.2</t>
  </si>
  <si>
    <t>1.2.1.2.1.2.3</t>
  </si>
  <si>
    <t>1.2.1.2.1.2.3.1</t>
  </si>
  <si>
    <t>1.2.1.2.1.3</t>
  </si>
  <si>
    <t>1.2.1.2.1.3.1</t>
  </si>
  <si>
    <t>1.2.1.2.1.3.1.1</t>
  </si>
  <si>
    <t>1.2.1.2.1.3.1.2</t>
  </si>
  <si>
    <t>1.2.1.2.1.3.1.3</t>
  </si>
  <si>
    <t>1.2.1.2.1.3.2</t>
  </si>
  <si>
    <t>1.2.1.2.1.3.2.1</t>
  </si>
  <si>
    <t>1.2.1.2.1.3.2.2</t>
  </si>
  <si>
    <t>1.2.1.2.1.3.2.3</t>
  </si>
  <si>
    <t>1.2.1.2.1.3.3</t>
  </si>
  <si>
    <t>1.2.1.2.1.3.3.1</t>
  </si>
  <si>
    <t>1.2.1.2.1.3.3.2</t>
  </si>
  <si>
    <t>1.2.1.2.2.1.1.3</t>
  </si>
  <si>
    <t>1.2.1.2.2.1.1.4</t>
  </si>
  <si>
    <t>1.2.1.2.2.1.2.2</t>
  </si>
  <si>
    <t>1.2.1.2.2.1.2.3</t>
  </si>
  <si>
    <t>1.2.1.2.2.1.2.4</t>
  </si>
  <si>
    <t>1.2.1.2.2.1.3.1</t>
  </si>
  <si>
    <t>1.2.1.2.2.1.4</t>
  </si>
  <si>
    <t>1.2.1.2.2.1.4.1</t>
  </si>
  <si>
    <t>1.2.1.2.2.2</t>
  </si>
  <si>
    <t>1.2.1.2.2.2.1</t>
  </si>
  <si>
    <t>1.2.1.2.2.2.1.1</t>
  </si>
  <si>
    <t>1.2.1.2.2.2.2</t>
  </si>
  <si>
    <t>1.2.1.2.2.2.2.1</t>
  </si>
  <si>
    <t>1.2.1.2.2.2.2.2</t>
  </si>
  <si>
    <t>1.2.1.2.2.2.3</t>
  </si>
  <si>
    <t>1.2.1.2.2.2.3.1</t>
  </si>
  <si>
    <t>1.2.1.2.3.1</t>
  </si>
  <si>
    <t>1.2.2.1.1.1.2.4</t>
  </si>
  <si>
    <t>1.2.2.1.1.1.3.3</t>
  </si>
  <si>
    <t>1.2.2.1.1.1.3.4</t>
  </si>
  <si>
    <t>1.2.2.1.1.1.4.4</t>
  </si>
  <si>
    <t>1.2.2.1.3.2.2.2</t>
  </si>
  <si>
    <t>1.2.2.1.3.2.2.3</t>
  </si>
  <si>
    <t>1.2.2.1.3.2.3.3</t>
  </si>
  <si>
    <t>1.2.2.1.3.2.4.2</t>
  </si>
  <si>
    <t>1.2.2.1.2.1.1.2</t>
  </si>
  <si>
    <t>1.2.2.1.2.1.2.2</t>
  </si>
  <si>
    <t>1.2.2.1.2.1.2.3</t>
  </si>
  <si>
    <t>1.2.2.1.2.1.2.4</t>
  </si>
  <si>
    <t>1.2.2.1.2.1.3.4</t>
  </si>
  <si>
    <t>1.2.2.1.2.2.2.1</t>
  </si>
  <si>
    <t>1.2.2.1.2.2.2.2</t>
  </si>
  <si>
    <t>1.2.2.1.2.2.2.3</t>
  </si>
  <si>
    <t>1.2.2.1.2.2.3.2</t>
  </si>
  <si>
    <t>1.2.2.1.2.2.3.3</t>
  </si>
  <si>
    <t>1.2.2.1.2.2.3.4</t>
  </si>
  <si>
    <t>1.2.2.1.2.2.4.2</t>
  </si>
  <si>
    <t>1.2.2.2.1.1.1.1</t>
  </si>
  <si>
    <t>1.2.2.2.1.1.1.2</t>
  </si>
  <si>
    <t>1.2.2.2.1.1.2.2</t>
  </si>
  <si>
    <t>1.2.2.2.1.1.2.3</t>
  </si>
  <si>
    <t>1.2.2.2.1.1.2.4</t>
  </si>
  <si>
    <t>1.2.2.2.1.1.3.2</t>
  </si>
  <si>
    <t>1.2.2.2.1.1.3.3</t>
  </si>
  <si>
    <t>1.2.2.2.1.1.3.4</t>
  </si>
  <si>
    <t>1.2.2.2.1.1.4</t>
  </si>
  <si>
    <t>1.2.2.2.1.1.4.1</t>
  </si>
  <si>
    <t>1.2.2.2.1.1.4.2</t>
  </si>
  <si>
    <t>1.2.2.2.1.1.4.3</t>
  </si>
  <si>
    <t>1.2.2.2.1.1.4.4</t>
  </si>
  <si>
    <t>1.2.2.2.3.2.1</t>
  </si>
  <si>
    <t>1.2.2.2.3.2.2</t>
  </si>
  <si>
    <t>1.2.2.2.3.2.2.2</t>
  </si>
  <si>
    <t>1.2.2.2.3.2.2.3</t>
  </si>
  <si>
    <t>1.2.2.2.3.2.3</t>
  </si>
  <si>
    <t>1.2.2.2.3.2.3.1</t>
  </si>
  <si>
    <t>1.2.2.2.3.2.3.2</t>
  </si>
  <si>
    <t>1.2.2.2.3.2.3.3</t>
  </si>
  <si>
    <t>1.2.2.2.3.2.4</t>
  </si>
  <si>
    <t>1.2.2.2.3.2.4.1</t>
  </si>
  <si>
    <t>1.2.2.2.3.2.4.2</t>
  </si>
  <si>
    <t>1.2.2.2.2.1</t>
  </si>
  <si>
    <t>1.2.2.2.2.1.1</t>
  </si>
  <si>
    <t>1.2.2.2.2.1.1.1</t>
  </si>
  <si>
    <t>1.2.2.2.2.1.1.2</t>
  </si>
  <si>
    <t>1.2.2.2.2.1.2</t>
  </si>
  <si>
    <t>1.2.2.2.2.1.2.1</t>
  </si>
  <si>
    <t>1.2.2.2.2.1.2.2</t>
  </si>
  <si>
    <t>1.2.2.2.2.1.2.3</t>
  </si>
  <si>
    <t>1.2.2.2.2.1.2.4</t>
  </si>
  <si>
    <t>1.2.2.2.2.1.3</t>
  </si>
  <si>
    <t>1.2.2.2.2.1.3.1</t>
  </si>
  <si>
    <t>1.2.2.2.2.1.3.2</t>
  </si>
  <si>
    <t>1.2.2.2.2.1.3.3</t>
  </si>
  <si>
    <t>1.2.2.2.2.1.3.4</t>
  </si>
  <si>
    <t>1.2.2.2.2.1.4</t>
  </si>
  <si>
    <t>1.2.2.2.2.1.4.1</t>
  </si>
  <si>
    <t>1.2.2.2.2.1.4.2</t>
  </si>
  <si>
    <t>1.2.2.2.2.1.4.3</t>
  </si>
  <si>
    <t>1.2.2.2.2.1.4.4</t>
  </si>
  <si>
    <t>1.2.2.2.2.2</t>
  </si>
  <si>
    <t>1.2.2.2.2.2.1</t>
  </si>
  <si>
    <t>1.2.2.2.2.2.2.1</t>
  </si>
  <si>
    <t>1.2.2.2.2.2.2.2</t>
  </si>
  <si>
    <t>1.2.2.2.2.2.2.3</t>
  </si>
  <si>
    <t>1.2.2.2.2.2.2</t>
  </si>
  <si>
    <t>1.2.2.2.2.2.3</t>
  </si>
  <si>
    <t>1.2.2.2.2.2.3.1</t>
  </si>
  <si>
    <t>1.2.2.2.2.2.3.2</t>
  </si>
  <si>
    <t>1.2.2.2.2.2.3.3</t>
  </si>
  <si>
    <t>1.2.2.2.2.2.3.4</t>
  </si>
  <si>
    <t>1.2.2.2.2.2.4</t>
  </si>
  <si>
    <t>1.2.2.2.2.2.4.1</t>
  </si>
  <si>
    <t>1.2.2.2.2.2.4.2</t>
  </si>
  <si>
    <t>1.2.2.2.3</t>
  </si>
  <si>
    <t>1.2.3.1.1.1.1</t>
  </si>
  <si>
    <t>1.2.3.1.1.1.2</t>
  </si>
  <si>
    <t>1.2.3.1.1.2</t>
  </si>
  <si>
    <t>1.2.3.1.1.2.1</t>
  </si>
  <si>
    <t>1.2.3.1.1.2.2</t>
  </si>
  <si>
    <t>1.2.3.1.2.1.1</t>
  </si>
  <si>
    <t>1.2.3.1.2.2.1.1</t>
  </si>
  <si>
    <t>1.2.3.1.4</t>
  </si>
  <si>
    <t>1.2.3.1.4.1</t>
  </si>
  <si>
    <t>1.2.3.1.4.1.1</t>
  </si>
  <si>
    <t>1.2.3.1.4.2</t>
  </si>
  <si>
    <t>1.2.3.1.4.2.1</t>
  </si>
  <si>
    <t>1.2.3.1.4.2.2</t>
  </si>
  <si>
    <t>1.2.3.1.5</t>
  </si>
  <si>
    <t>1.2.3.1.5.1</t>
  </si>
  <si>
    <t>1.2.3.2.1.1.1</t>
  </si>
  <si>
    <t>1.2.3.2.1.1.2</t>
  </si>
  <si>
    <t>1.2.3.2.1.2</t>
  </si>
  <si>
    <t>1.2.3.2.1.2.1</t>
  </si>
  <si>
    <t>1.2.3.2.1.2.2</t>
  </si>
  <si>
    <t>1.2.3.2.2.1.1</t>
  </si>
  <si>
    <t>1.2.3.2.2.2</t>
  </si>
  <si>
    <t>1.2.3.2.2.2.1</t>
  </si>
  <si>
    <t>1.2.3.2.2.2.1.1</t>
  </si>
  <si>
    <t>1.2.3.2.2.2.2</t>
  </si>
  <si>
    <t>1.2.3.2.4</t>
  </si>
  <si>
    <t>1.2.3.2.4.1</t>
  </si>
  <si>
    <t>1.2.3.2.4.1.1</t>
  </si>
  <si>
    <t>1.2.3.2.4.2</t>
  </si>
  <si>
    <t>1.2.3.2.4.2.1</t>
  </si>
  <si>
    <t>1.2.3.2.4.2.2</t>
  </si>
  <si>
    <t>1.2.3.2.5</t>
  </si>
  <si>
    <t>1.2.3.2.5.1</t>
  </si>
  <si>
    <t>1.2.4.1.1.12</t>
  </si>
  <si>
    <t>1.2.4.1.2.9</t>
  </si>
  <si>
    <t>1.2.4.1.2.10</t>
  </si>
  <si>
    <t>1.2.4.1.2.11</t>
  </si>
  <si>
    <t>1.2.4.1.2.12</t>
  </si>
  <si>
    <t>1.2.4.1.2.13</t>
  </si>
  <si>
    <t>1.2.4.2.1.10</t>
  </si>
  <si>
    <t>1.2.4.2.1.11</t>
  </si>
  <si>
    <t>1.2.4.2.1.12</t>
  </si>
  <si>
    <t>1.2.4.2.2.2</t>
  </si>
  <si>
    <t>1.2.4.2.2.3</t>
  </si>
  <si>
    <t>1.2.4.2.2.4</t>
  </si>
  <si>
    <t>1.2.4.2.2.5</t>
  </si>
  <si>
    <t>1.2.4.2.2.6</t>
  </si>
  <si>
    <t>1.2.4.2.2.7</t>
  </si>
  <si>
    <t>1.2.4.2.2.8</t>
  </si>
  <si>
    <t>1.2.4.2.2.9</t>
  </si>
  <si>
    <t>1.2.4.2.2.10</t>
  </si>
  <si>
    <t>1.2.4.2.2.11</t>
  </si>
  <si>
    <t>1.2.4.2.2.12</t>
  </si>
  <si>
    <t>1.2.4.2.2.13</t>
  </si>
  <si>
    <t>1.2.5.1.1.1</t>
  </si>
  <si>
    <t>1.2.5.1.2.1</t>
  </si>
  <si>
    <t>1.2.5.2.1.1</t>
  </si>
  <si>
    <t>1.2.5.2.2.1</t>
  </si>
  <si>
    <t>1.2.6.1</t>
  </si>
  <si>
    <t>1.2.6.1.1</t>
  </si>
  <si>
    <t>1.2.6.1.1.1</t>
  </si>
  <si>
    <t>1.2.6.1.2</t>
  </si>
  <si>
    <t>1.2.6.1.2.1</t>
  </si>
  <si>
    <t>1.2.6.1.3</t>
  </si>
  <si>
    <t>1.2.6.1.3.1</t>
  </si>
  <si>
    <t>1.2.6.1.3.2</t>
  </si>
  <si>
    <t>1.2.6.1.4</t>
  </si>
  <si>
    <t>1.2.6.1.4.1</t>
  </si>
  <si>
    <t>1.2.6.1.4.2</t>
  </si>
  <si>
    <t>1.2.6.1.4.3</t>
  </si>
  <si>
    <t>1.2.6.2</t>
  </si>
  <si>
    <t>1.2.6.2.1</t>
  </si>
  <si>
    <t>1.2.6.2.1.1</t>
  </si>
  <si>
    <t>1.2.6.2.2</t>
  </si>
  <si>
    <t>1.2.6.2.2.1</t>
  </si>
  <si>
    <t>1.2.6.2.3</t>
  </si>
  <si>
    <t>1.2.6.2.3.1</t>
  </si>
  <si>
    <t>1.2.6.2.3.2</t>
  </si>
  <si>
    <t>1.2.6.2.4</t>
  </si>
  <si>
    <t>1.2.6.2.4.1</t>
  </si>
  <si>
    <t>1.2.6.2.4.2</t>
  </si>
  <si>
    <t>1.2.6.2.4.3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</si>
  <si>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 напряжением 0,4 кВ и ниже</t>
  </si>
  <si>
    <t>Инвестиционная программа Акционерное общество "Самарская сетевая компания"</t>
  </si>
  <si>
    <t>Фактические значения показателей мощности, протяженности, кВт (км)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</si>
  <si>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п.1.1.4+п.1.1.5+п.1.1.6]: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</si>
  <si>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п.1.2.4+п.1.2.5+п.1.2.6]</t>
  </si>
  <si>
    <t>Самарская область</t>
  </si>
  <si>
    <t>1.2.6</t>
  </si>
  <si>
    <t>1.1.6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</si>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</sst>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#,##0.000"/>
    <numFmt numFmtId="167" formatCode="0.00000"/>
    <numFmt numFmtId="168" formatCode="#,##0.000_ ;\-#,##0.000\ 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Protection="0"/>
    <xf numFmtId="0" fontId="4" fillId="0" borderId="0"/>
    <xf numFmtId="0" fontId="2" fillId="0" borderId="0"/>
    <xf numFmtId="43" fontId="4" fillId="0" borderId="0" applyFont="0" applyFill="0" applyBorder="0" applyProtection="0"/>
    <xf numFmtId="0" fontId="2" fillId="0" borderId="0"/>
  </cellStyleXfs>
  <cellXfs count="85">
    <xf numFmtId="0" fontId="0" fillId="0" borderId="0" xfId="0"/>
    <xf numFmtId="49" fontId="8" fillId="2" borderId="0" xfId="2" applyNumberFormat="1" applyFont="1" applyFill="1" applyAlignment="1">
      <alignment horizontal="left" vertical="center"/>
    </xf>
    <xf numFmtId="0" fontId="8" fillId="2" borderId="0" xfId="2" applyFont="1" applyFill="1" applyAlignment="1">
      <alignment horizontal="left" vertical="center"/>
    </xf>
    <xf numFmtId="0" fontId="8" fillId="2" borderId="0" xfId="2" applyFont="1" applyFill="1" applyAlignment="1">
      <alignment vertical="center"/>
    </xf>
    <xf numFmtId="3" fontId="8" fillId="2" borderId="0" xfId="1" applyNumberFormat="1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right"/>
    </xf>
    <xf numFmtId="0" fontId="7" fillId="2" borderId="0" xfId="0" applyFont="1" applyFill="1"/>
    <xf numFmtId="0" fontId="5" fillId="2" borderId="0" xfId="2" applyFont="1" applyFill="1" applyAlignment="1">
      <alignment horizontal="center" vertical="center" wrapText="1"/>
    </xf>
    <xf numFmtId="49" fontId="5" fillId="2" borderId="0" xfId="2" applyNumberFormat="1" applyFont="1" applyFill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wrapText="1"/>
    </xf>
    <xf numFmtId="3" fontId="5" fillId="2" borderId="0" xfId="1" applyNumberFormat="1" applyFont="1" applyFill="1" applyAlignment="1">
      <alignment horizontal="center" vertical="center" wrapText="1"/>
    </xf>
    <xf numFmtId="4" fontId="5" fillId="2" borderId="0" xfId="2" applyNumberFormat="1" applyFont="1" applyFill="1" applyAlignment="1">
      <alignment horizontal="center" wrapText="1"/>
    </xf>
    <xf numFmtId="49" fontId="5" fillId="2" borderId="0" xfId="2" applyNumberFormat="1" applyFont="1" applyFill="1" applyAlignment="1">
      <alignment horizontal="left" vertical="center"/>
    </xf>
    <xf numFmtId="0" fontId="8" fillId="2" borderId="0" xfId="2" applyFont="1" applyFill="1"/>
    <xf numFmtId="4" fontId="8" fillId="2" borderId="0" xfId="2" applyNumberFormat="1" applyFont="1" applyFill="1"/>
    <xf numFmtId="0" fontId="5" fillId="2" borderId="1" xfId="2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10" fillId="2" borderId="1" xfId="4" applyNumberFormat="1" applyFont="1" applyFill="1" applyBorder="1" applyAlignment="1">
      <alignment horizontal="center" vertical="center"/>
    </xf>
    <xf numFmtId="4" fontId="10" fillId="2" borderId="1" xfId="4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2" fontId="10" fillId="2" borderId="1" xfId="2" applyNumberFormat="1" applyFont="1" applyFill="1" applyBorder="1" applyAlignment="1">
      <alignment horizontal="center" vertical="center" wrapText="1"/>
    </xf>
    <xf numFmtId="4" fontId="10" fillId="2" borderId="1" xfId="2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0" fontId="6" fillId="2" borderId="0" xfId="0" applyFont="1" applyFill="1"/>
    <xf numFmtId="0" fontId="8" fillId="2" borderId="1" xfId="2" applyFont="1" applyFill="1" applyBorder="1" applyAlignment="1">
      <alignment horizontal="left" vertical="center" wrapText="1"/>
    </xf>
    <xf numFmtId="2" fontId="8" fillId="2" borderId="1" xfId="2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left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3" fontId="8" fillId="2" borderId="1" xfId="4" applyFont="1" applyFill="1" applyBorder="1" applyAlignment="1">
      <alignment horizontal="center" vertical="center" wrapText="1"/>
    </xf>
    <xf numFmtId="43" fontId="8" fillId="2" borderId="1" xfId="1" applyNumberFormat="1" applyFont="1" applyFill="1" applyBorder="1" applyAlignment="1">
      <alignment horizontal="center" vertical="center" wrapText="1"/>
    </xf>
    <xf numFmtId="166" fontId="8" fillId="2" borderId="1" xfId="2" applyNumberFormat="1" applyFont="1" applyFill="1" applyBorder="1" applyAlignment="1">
      <alignment horizontal="center" vertical="center" wrapText="1"/>
    </xf>
    <xf numFmtId="168" fontId="8" fillId="2" borderId="1" xfId="1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horizontal="center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7" fontId="8" fillId="2" borderId="1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43" fontId="10" fillId="2" borderId="1" xfId="1" applyNumberFormat="1" applyFont="1" applyFill="1" applyBorder="1" applyAlignment="1">
      <alignment horizontal="center" vertical="center"/>
    </xf>
    <xf numFmtId="43" fontId="10" fillId="2" borderId="1" xfId="4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/>
    </xf>
    <xf numFmtId="14" fontId="5" fillId="2" borderId="1" xfId="2" applyNumberFormat="1" applyFont="1" applyFill="1" applyBorder="1" applyAlignment="1">
      <alignment horizontal="center" vertical="center" wrapText="1"/>
    </xf>
    <xf numFmtId="14" fontId="10" fillId="2" borderId="1" xfId="2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4" fontId="5" fillId="2" borderId="2" xfId="2" applyNumberFormat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 vertical="top"/>
    </xf>
    <xf numFmtId="0" fontId="8" fillId="2" borderId="0" xfId="3" applyFont="1" applyFill="1" applyAlignment="1">
      <alignment horizontal="center" vertical="center"/>
    </xf>
    <xf numFmtId="0" fontId="8" fillId="2" borderId="0" xfId="2" applyFont="1" applyFill="1" applyAlignment="1">
      <alignment horizontal="center"/>
    </xf>
    <xf numFmtId="0" fontId="8" fillId="2" borderId="0" xfId="2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/>
    <cellStyle name="Обычный 3" xfId="2"/>
    <cellStyle name="Обычный 7" xfId="3"/>
    <cellStyle name="Финансовый" xfId="1" builtinId="3"/>
    <cellStyle name="Финансов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1"/>
  <sheetViews>
    <sheetView tabSelected="1" topLeftCell="A7" zoomScale="85" zoomScaleNormal="85" workbookViewId="0">
      <selection activeCell="A12" sqref="A12:I12"/>
    </sheetView>
  </sheetViews>
  <sheetFormatPr defaultColWidth="9.140625" defaultRowHeight="15" x14ac:dyDescent="0.25"/>
  <cols>
    <col min="1" max="1" width="20.7109375" style="54" customWidth="1"/>
    <col min="2" max="2" width="60.85546875" style="7" customWidth="1"/>
    <col min="3" max="3" width="13.5703125" style="7" customWidth="1"/>
    <col min="4" max="5" width="13" style="7" customWidth="1"/>
    <col min="6" max="6" width="26.140625" style="7" customWidth="1"/>
    <col min="7" max="7" width="22.42578125" style="7" customWidth="1"/>
    <col min="8" max="8" width="13.85546875" style="53" customWidth="1"/>
    <col min="9" max="9" width="20" style="31" customWidth="1"/>
    <col min="10" max="16384" width="9.140625" style="7"/>
  </cols>
  <sheetData>
    <row r="1" spans="1:9" ht="15.75" x14ac:dyDescent="0.25">
      <c r="A1" s="1"/>
      <c r="B1" s="2"/>
      <c r="C1" s="3"/>
      <c r="D1" s="3"/>
      <c r="E1" s="3"/>
      <c r="F1" s="3"/>
      <c r="G1" s="4"/>
      <c r="H1" s="5"/>
      <c r="I1" s="6" t="s">
        <v>0</v>
      </c>
    </row>
    <row r="2" spans="1:9" ht="15.75" x14ac:dyDescent="0.25">
      <c r="A2" s="1"/>
      <c r="B2" s="2"/>
      <c r="C2" s="3"/>
      <c r="D2" s="3"/>
      <c r="E2" s="3"/>
      <c r="F2" s="3"/>
      <c r="G2" s="4"/>
      <c r="H2" s="5"/>
      <c r="I2" s="6" t="s">
        <v>1</v>
      </c>
    </row>
    <row r="3" spans="1:9" ht="15.75" x14ac:dyDescent="0.25">
      <c r="A3" s="1"/>
      <c r="B3" s="2"/>
      <c r="C3" s="3"/>
      <c r="D3" s="3"/>
      <c r="E3" s="3"/>
      <c r="F3" s="3"/>
      <c r="G3" s="4"/>
      <c r="H3" s="5"/>
      <c r="I3" s="6" t="s">
        <v>2</v>
      </c>
    </row>
    <row r="4" spans="1:9" ht="15.75" x14ac:dyDescent="0.25">
      <c r="A4" s="1"/>
      <c r="B4" s="2"/>
      <c r="C4" s="3"/>
      <c r="D4" s="3"/>
      <c r="E4" s="3"/>
      <c r="F4" s="3"/>
      <c r="G4" s="4"/>
      <c r="H4" s="5"/>
      <c r="I4" s="6"/>
    </row>
    <row r="5" spans="1:9" ht="42.75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</row>
    <row r="6" spans="1:9" ht="15.75" x14ac:dyDescent="0.25">
      <c r="A6" s="68" t="s">
        <v>4</v>
      </c>
      <c r="B6" s="68"/>
      <c r="C6" s="68"/>
      <c r="D6" s="68"/>
      <c r="E6" s="68"/>
      <c r="F6" s="68"/>
      <c r="G6" s="68"/>
      <c r="H6" s="68"/>
      <c r="I6" s="68"/>
    </row>
    <row r="7" spans="1:9" ht="15.75" x14ac:dyDescent="0.25">
      <c r="A7" s="9"/>
      <c r="B7" s="10"/>
      <c r="C7" s="11"/>
      <c r="D7" s="11"/>
      <c r="E7" s="11"/>
      <c r="F7" s="11"/>
      <c r="G7" s="12"/>
      <c r="H7" s="8"/>
      <c r="I7" s="13"/>
    </row>
    <row r="8" spans="1:9" ht="15.75" x14ac:dyDescent="0.25">
      <c r="A8" s="73" t="s">
        <v>921</v>
      </c>
      <c r="B8" s="73"/>
      <c r="C8" s="73"/>
      <c r="D8" s="73"/>
      <c r="E8" s="73"/>
      <c r="F8" s="73"/>
      <c r="G8" s="73"/>
      <c r="H8" s="73"/>
      <c r="I8" s="73"/>
    </row>
    <row r="9" spans="1:9" ht="15.75" x14ac:dyDescent="0.25">
      <c r="A9" s="74" t="s">
        <v>5</v>
      </c>
      <c r="B9" s="74"/>
      <c r="C9" s="74"/>
      <c r="D9" s="74"/>
      <c r="E9" s="74"/>
      <c r="F9" s="74"/>
      <c r="G9" s="74"/>
      <c r="H9" s="75"/>
      <c r="I9" s="74"/>
    </row>
    <row r="10" spans="1:9" ht="15.75" x14ac:dyDescent="0.25">
      <c r="A10" s="76"/>
      <c r="B10" s="76"/>
      <c r="C10" s="76"/>
      <c r="D10" s="76"/>
      <c r="E10" s="76"/>
      <c r="F10" s="76"/>
      <c r="G10" s="76"/>
      <c r="H10" s="77"/>
      <c r="I10" s="76"/>
    </row>
    <row r="11" spans="1:9" ht="15.75" x14ac:dyDescent="0.25">
      <c r="A11" s="76"/>
      <c r="B11" s="76"/>
      <c r="C11" s="76"/>
      <c r="D11" s="76"/>
      <c r="E11" s="76"/>
      <c r="F11" s="76"/>
      <c r="G11" s="76"/>
      <c r="H11" s="77"/>
      <c r="I11" s="76"/>
    </row>
    <row r="12" spans="1:9" ht="15.75" x14ac:dyDescent="0.25">
      <c r="A12" s="78" t="s">
        <v>6</v>
      </c>
      <c r="B12" s="78"/>
      <c r="C12" s="78"/>
      <c r="D12" s="78"/>
      <c r="E12" s="78"/>
      <c r="F12" s="78"/>
      <c r="G12" s="78"/>
      <c r="H12" s="79"/>
      <c r="I12" s="78"/>
    </row>
    <row r="13" spans="1:9" ht="15.75" x14ac:dyDescent="0.25">
      <c r="A13" s="14"/>
      <c r="B13" s="2"/>
      <c r="C13" s="15"/>
      <c r="D13" s="15"/>
      <c r="E13" s="15"/>
      <c r="F13" s="15"/>
      <c r="G13" s="4"/>
      <c r="H13" s="5"/>
      <c r="I13" s="16"/>
    </row>
    <row r="14" spans="1:9" ht="54.75" customHeight="1" x14ac:dyDescent="0.25">
      <c r="A14" s="80" t="s">
        <v>7</v>
      </c>
      <c r="B14" s="81" t="s">
        <v>8</v>
      </c>
      <c r="C14" s="83" t="s">
        <v>922</v>
      </c>
      <c r="D14" s="83"/>
      <c r="E14" s="83"/>
      <c r="F14" s="84" t="s">
        <v>9</v>
      </c>
      <c r="G14" s="84" t="s">
        <v>10</v>
      </c>
      <c r="H14" s="69" t="s">
        <v>11</v>
      </c>
      <c r="I14" s="71" t="s">
        <v>12</v>
      </c>
    </row>
    <row r="15" spans="1:9" ht="54.75" customHeight="1" x14ac:dyDescent="0.25">
      <c r="A15" s="80"/>
      <c r="B15" s="82"/>
      <c r="C15" s="18">
        <v>2022</v>
      </c>
      <c r="D15" s="18">
        <v>2023</v>
      </c>
      <c r="E15" s="18">
        <v>2024</v>
      </c>
      <c r="F15" s="84"/>
      <c r="G15" s="84"/>
      <c r="H15" s="70"/>
      <c r="I15" s="72"/>
    </row>
    <row r="16" spans="1:9" ht="15.75" x14ac:dyDescent="0.25">
      <c r="A16" s="19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1">
        <v>7</v>
      </c>
      <c r="H16" s="20">
        <v>8</v>
      </c>
      <c r="I16" s="20">
        <v>9</v>
      </c>
    </row>
    <row r="17" spans="1:9" s="32" customFormat="1" ht="15.75" x14ac:dyDescent="0.25">
      <c r="A17" s="42" t="s">
        <v>59</v>
      </c>
      <c r="B17" s="24" t="s">
        <v>925</v>
      </c>
      <c r="C17" s="23" t="s">
        <v>13</v>
      </c>
      <c r="D17" s="23" t="s">
        <v>13</v>
      </c>
      <c r="E17" s="23" t="s">
        <v>13</v>
      </c>
      <c r="F17" s="23" t="s">
        <v>13</v>
      </c>
      <c r="G17" s="23" t="s">
        <v>13</v>
      </c>
      <c r="H17" s="23" t="s">
        <v>13</v>
      </c>
      <c r="I17" s="23" t="s">
        <v>13</v>
      </c>
    </row>
    <row r="18" spans="1:9" s="32" customFormat="1" ht="78.75" x14ac:dyDescent="0.25">
      <c r="A18" s="59" t="s">
        <v>60</v>
      </c>
      <c r="B18" s="28" t="s">
        <v>923</v>
      </c>
      <c r="C18" s="25">
        <f>SUM(C19,C122,C267,C318,C381,C392)</f>
        <v>982.62020000000007</v>
      </c>
      <c r="D18" s="25">
        <f t="shared" ref="D18:E18" si="0">SUM(D19,D122,D267,D318,D381,D392)</f>
        <v>6272.3248000000003</v>
      </c>
      <c r="E18" s="25">
        <f t="shared" si="0"/>
        <v>6061.4988000000003</v>
      </c>
      <c r="F18" s="25">
        <f>SUM(C18:E18)/3</f>
        <v>4438.8146000000006</v>
      </c>
      <c r="G18" s="26" t="s">
        <v>13</v>
      </c>
      <c r="H18" s="27" t="s">
        <v>13</v>
      </c>
      <c r="I18" s="25">
        <f t="shared" ref="I18" si="1">SUM(I19,I122,I267,I318,I381,I392)</f>
        <v>525687.01788274013</v>
      </c>
    </row>
    <row r="19" spans="1:9" s="32" customFormat="1" ht="31.5" x14ac:dyDescent="0.25">
      <c r="A19" s="59" t="s">
        <v>61</v>
      </c>
      <c r="B19" s="28" t="s">
        <v>14</v>
      </c>
      <c r="C19" s="29">
        <f>C20+C71</f>
        <v>48.8765</v>
      </c>
      <c r="D19" s="29">
        <f t="shared" ref="D19:E19" si="2">D20+D71</f>
        <v>70.379500000000007</v>
      </c>
      <c r="E19" s="29">
        <f t="shared" si="2"/>
        <v>60.912300000000002</v>
      </c>
      <c r="F19" s="29">
        <f t="shared" ref="F19:F36" si="3">SUM(C19:E19)/3</f>
        <v>60.056099999999994</v>
      </c>
      <c r="G19" s="29" t="s">
        <v>13</v>
      </c>
      <c r="H19" s="29" t="s">
        <v>13</v>
      </c>
      <c r="I19" s="30">
        <f>I20+I71</f>
        <v>296311.74264091434</v>
      </c>
    </row>
    <row r="20" spans="1:9" s="32" customFormat="1" ht="15.75" x14ac:dyDescent="0.25">
      <c r="A20" s="60" t="s">
        <v>62</v>
      </c>
      <c r="B20" s="28" t="s">
        <v>54</v>
      </c>
      <c r="C20" s="48">
        <f>C21+C45+C69</f>
        <v>28.066500000000001</v>
      </c>
      <c r="D20" s="48">
        <f t="shared" ref="D20:E20" si="4">D21+D45+D69</f>
        <v>70.379500000000007</v>
      </c>
      <c r="E20" s="48">
        <f t="shared" si="4"/>
        <v>60.912300000000002</v>
      </c>
      <c r="F20" s="48">
        <f>SUM(C20:E20)/3</f>
        <v>53.11943333333334</v>
      </c>
      <c r="G20" s="25" t="s">
        <v>13</v>
      </c>
      <c r="H20" s="48" t="s">
        <v>13</v>
      </c>
      <c r="I20" s="25">
        <f t="shared" ref="I20" si="5">I21+I45+I69</f>
        <v>261844.78132636083</v>
      </c>
    </row>
    <row r="21" spans="1:9" s="32" customFormat="1" ht="15.75" x14ac:dyDescent="0.25">
      <c r="A21" s="17" t="s">
        <v>63</v>
      </c>
      <c r="B21" s="33" t="s">
        <v>64</v>
      </c>
      <c r="C21" s="34">
        <f>C22+C24+C33</f>
        <v>28.066500000000001</v>
      </c>
      <c r="D21" s="34">
        <f t="shared" ref="D21:E21" si="6">D22+D24+D33</f>
        <v>68.702500000000001</v>
      </c>
      <c r="E21" s="34">
        <f t="shared" si="6"/>
        <v>58.840299999999999</v>
      </c>
      <c r="F21" s="34">
        <f t="shared" si="3"/>
        <v>51.869766666666671</v>
      </c>
      <c r="G21" s="34" t="s">
        <v>13</v>
      </c>
      <c r="H21" s="34" t="s">
        <v>13</v>
      </c>
      <c r="I21" s="35">
        <f t="shared" ref="I21" si="7">I22+I24+I33</f>
        <v>257723.03624237463</v>
      </c>
    </row>
    <row r="22" spans="1:9" s="32" customFormat="1" ht="15.75" x14ac:dyDescent="0.25">
      <c r="A22" s="37" t="s">
        <v>65</v>
      </c>
      <c r="B22" s="36" t="s">
        <v>66</v>
      </c>
      <c r="C22" s="35">
        <f>SUM(C23)</f>
        <v>0</v>
      </c>
      <c r="D22" s="35">
        <f t="shared" ref="D22:E22" si="8">SUM(D23)</f>
        <v>0</v>
      </c>
      <c r="E22" s="35">
        <f t="shared" si="8"/>
        <v>0</v>
      </c>
      <c r="F22" s="35">
        <f t="shared" si="3"/>
        <v>0</v>
      </c>
      <c r="G22" s="35" t="s">
        <v>13</v>
      </c>
      <c r="H22" s="35" t="s">
        <v>13</v>
      </c>
      <c r="I22" s="35">
        <f>SUM(I23)</f>
        <v>0</v>
      </c>
    </row>
    <row r="23" spans="1:9" s="32" customFormat="1" ht="47.25" x14ac:dyDescent="0.25">
      <c r="A23" s="37" t="s">
        <v>67</v>
      </c>
      <c r="B23" s="55" t="s">
        <v>68</v>
      </c>
      <c r="C23" s="38">
        <v>0</v>
      </c>
      <c r="D23" s="38">
        <v>0</v>
      </c>
      <c r="E23" s="38">
        <v>0</v>
      </c>
      <c r="F23" s="38">
        <f t="shared" si="3"/>
        <v>0</v>
      </c>
      <c r="G23" s="35">
        <v>0</v>
      </c>
      <c r="H23" s="38">
        <v>1.07816317063964</v>
      </c>
      <c r="I23" s="38">
        <f>(F23*G23*H23)/1000</f>
        <v>0</v>
      </c>
    </row>
    <row r="24" spans="1:9" s="32" customFormat="1" ht="15.75" x14ac:dyDescent="0.25">
      <c r="A24" s="37" t="s">
        <v>69</v>
      </c>
      <c r="B24" s="36" t="s">
        <v>70</v>
      </c>
      <c r="C24" s="35">
        <f>C25+C28+C31</f>
        <v>28.066500000000001</v>
      </c>
      <c r="D24" s="35">
        <f t="shared" ref="D24:E24" si="9">D25+D28+D31</f>
        <v>68.702500000000001</v>
      </c>
      <c r="E24" s="35">
        <f t="shared" si="9"/>
        <v>58.840299999999999</v>
      </c>
      <c r="F24" s="35">
        <f t="shared" si="3"/>
        <v>51.869766666666671</v>
      </c>
      <c r="G24" s="35" t="s">
        <v>13</v>
      </c>
      <c r="H24" s="35" t="s">
        <v>13</v>
      </c>
      <c r="I24" s="35">
        <f t="shared" ref="I24" si="10">I25+I28+I31</f>
        <v>257723.03624237463</v>
      </c>
    </row>
    <row r="25" spans="1:9" s="32" customFormat="1" ht="15.75" x14ac:dyDescent="0.25">
      <c r="A25" s="37" t="s">
        <v>71</v>
      </c>
      <c r="B25" s="33" t="s">
        <v>55</v>
      </c>
      <c r="C25" s="39">
        <f>SUM(C26:C27)</f>
        <v>4.8414999999999999</v>
      </c>
      <c r="D25" s="39">
        <f t="shared" ref="D25:E25" si="11">SUM(D26:D27)</f>
        <v>10.25</v>
      </c>
      <c r="E25" s="39">
        <f t="shared" si="11"/>
        <v>6.53</v>
      </c>
      <c r="F25" s="39">
        <f>SUM(C25:E25)/3</f>
        <v>7.2071666666666667</v>
      </c>
      <c r="G25" s="38" t="s">
        <v>13</v>
      </c>
      <c r="H25" s="39" t="s">
        <v>13</v>
      </c>
      <c r="I25" s="38">
        <f>SUM(I26:I27)</f>
        <v>36718.627705080595</v>
      </c>
    </row>
    <row r="26" spans="1:9" s="32" customFormat="1" ht="47.25" x14ac:dyDescent="0.25">
      <c r="A26" s="37" t="s">
        <v>72</v>
      </c>
      <c r="B26" s="55" t="s">
        <v>73</v>
      </c>
      <c r="C26" s="38">
        <v>0</v>
      </c>
      <c r="D26" s="38">
        <v>0</v>
      </c>
      <c r="E26" s="38">
        <v>0</v>
      </c>
      <c r="F26" s="38">
        <f t="shared" si="3"/>
        <v>0</v>
      </c>
      <c r="G26" s="38">
        <v>0</v>
      </c>
      <c r="H26" s="38">
        <v>1.07816317063964</v>
      </c>
      <c r="I26" s="38">
        <f t="shared" ref="I26:I32" si="12">(F26*G26*H26)/1000</f>
        <v>0</v>
      </c>
    </row>
    <row r="27" spans="1:9" s="32" customFormat="1" ht="63" x14ac:dyDescent="0.25">
      <c r="A27" s="37" t="s">
        <v>74</v>
      </c>
      <c r="B27" s="55" t="s">
        <v>75</v>
      </c>
      <c r="C27" s="38">
        <v>4.8414999999999999</v>
      </c>
      <c r="D27" s="38">
        <v>10.25</v>
      </c>
      <c r="E27" s="38">
        <v>6.53</v>
      </c>
      <c r="F27" s="38">
        <f t="shared" si="3"/>
        <v>7.2071666666666667</v>
      </c>
      <c r="G27" s="38">
        <v>4725387.0199999996</v>
      </c>
      <c r="H27" s="38">
        <v>1.07816317063964</v>
      </c>
      <c r="I27" s="38">
        <f>(F27*G27*H27)/1000</f>
        <v>36718.627705080595</v>
      </c>
    </row>
    <row r="28" spans="1:9" s="32" customFormat="1" ht="15.75" x14ac:dyDescent="0.25">
      <c r="A28" s="37" t="s">
        <v>76</v>
      </c>
      <c r="B28" s="33" t="s">
        <v>56</v>
      </c>
      <c r="C28" s="39">
        <f>SUM(C29,C30)</f>
        <v>23.225000000000001</v>
      </c>
      <c r="D28" s="39">
        <f>SUM(D29,D30)</f>
        <v>58.452500000000001</v>
      </c>
      <c r="E28" s="39">
        <f>SUM(E29,E30)</f>
        <v>52.310299999999998</v>
      </c>
      <c r="F28" s="39">
        <f t="shared" si="3"/>
        <v>44.662599999999998</v>
      </c>
      <c r="G28" s="38" t="s">
        <v>13</v>
      </c>
      <c r="H28" s="39" t="s">
        <v>13</v>
      </c>
      <c r="I28" s="38">
        <f>SUM(I29,I30)</f>
        <v>221004.40853729405</v>
      </c>
    </row>
    <row r="29" spans="1:9" s="32" customFormat="1" ht="47.25" x14ac:dyDescent="0.25">
      <c r="A29" s="37" t="s">
        <v>77</v>
      </c>
      <c r="B29" s="55" t="s">
        <v>78</v>
      </c>
      <c r="C29" s="38">
        <v>0</v>
      </c>
      <c r="D29" s="38">
        <v>0</v>
      </c>
      <c r="E29" s="38">
        <v>0</v>
      </c>
      <c r="F29" s="38">
        <f t="shared" si="3"/>
        <v>0</v>
      </c>
      <c r="G29" s="38">
        <v>0</v>
      </c>
      <c r="H29" s="38">
        <v>1.07816317063964</v>
      </c>
      <c r="I29" s="38">
        <f>(F29*G29*H29)/1000</f>
        <v>0</v>
      </c>
    </row>
    <row r="30" spans="1:9" s="32" customFormat="1" ht="64.5" customHeight="1" x14ac:dyDescent="0.25">
      <c r="A30" s="37" t="s">
        <v>510</v>
      </c>
      <c r="B30" s="55" t="s">
        <v>920</v>
      </c>
      <c r="C30" s="38">
        <v>23.225000000000001</v>
      </c>
      <c r="D30" s="38">
        <v>58.452500000000001</v>
      </c>
      <c r="E30" s="38">
        <v>52.310299999999998</v>
      </c>
      <c r="F30" s="38">
        <f>SUM(C30:E30)/3</f>
        <v>44.662599999999998</v>
      </c>
      <c r="G30" s="38">
        <v>4589574.7</v>
      </c>
      <c r="H30" s="38">
        <v>1.07816317063964</v>
      </c>
      <c r="I30" s="38">
        <f>(F30*G30*H30)/1000</f>
        <v>221004.40853729405</v>
      </c>
    </row>
    <row r="31" spans="1:9" s="32" customFormat="1" ht="15.75" x14ac:dyDescent="0.25">
      <c r="A31" s="37" t="s">
        <v>79</v>
      </c>
      <c r="B31" s="33" t="s">
        <v>57</v>
      </c>
      <c r="C31" s="39">
        <f t="shared" ref="C31:E31" si="13">SUM(C32)</f>
        <v>0</v>
      </c>
      <c r="D31" s="39">
        <f t="shared" si="13"/>
        <v>0</v>
      </c>
      <c r="E31" s="39">
        <f t="shared" si="13"/>
        <v>0</v>
      </c>
      <c r="F31" s="39">
        <f t="shared" si="3"/>
        <v>0</v>
      </c>
      <c r="G31" s="38" t="s">
        <v>13</v>
      </c>
      <c r="H31" s="39" t="s">
        <v>13</v>
      </c>
      <c r="I31" s="38">
        <f>SUM(I32)</f>
        <v>0</v>
      </c>
    </row>
    <row r="32" spans="1:9" s="32" customFormat="1" ht="47.25" x14ac:dyDescent="0.25">
      <c r="A32" s="37" t="s">
        <v>80</v>
      </c>
      <c r="B32" s="55" t="s">
        <v>81</v>
      </c>
      <c r="C32" s="38">
        <v>0</v>
      </c>
      <c r="D32" s="38">
        <v>0</v>
      </c>
      <c r="E32" s="38">
        <v>0</v>
      </c>
      <c r="F32" s="38">
        <f t="shared" si="3"/>
        <v>0</v>
      </c>
      <c r="G32" s="38">
        <v>0</v>
      </c>
      <c r="H32" s="38">
        <v>1.07816317063964</v>
      </c>
      <c r="I32" s="38">
        <f t="shared" si="12"/>
        <v>0</v>
      </c>
    </row>
    <row r="33" spans="1:9" s="32" customFormat="1" ht="15.75" x14ac:dyDescent="0.25">
      <c r="A33" s="37" t="s">
        <v>82</v>
      </c>
      <c r="B33" s="36" t="s">
        <v>83</v>
      </c>
      <c r="C33" s="35">
        <f>C34+C38+C42</f>
        <v>0</v>
      </c>
      <c r="D33" s="35">
        <f t="shared" ref="D33:E33" si="14">D34+D38+D42</f>
        <v>0</v>
      </c>
      <c r="E33" s="35">
        <f t="shared" si="14"/>
        <v>0</v>
      </c>
      <c r="F33" s="35">
        <f t="shared" si="3"/>
        <v>0</v>
      </c>
      <c r="G33" s="35" t="s">
        <v>13</v>
      </c>
      <c r="H33" s="35" t="s">
        <v>13</v>
      </c>
      <c r="I33" s="35">
        <f>I34+I38+I42</f>
        <v>0</v>
      </c>
    </row>
    <row r="34" spans="1:9" s="32" customFormat="1" ht="15.75" x14ac:dyDescent="0.25">
      <c r="A34" s="37" t="s">
        <v>84</v>
      </c>
      <c r="B34" s="33" t="s">
        <v>55</v>
      </c>
      <c r="C34" s="39">
        <f>SUM(C35:C37)</f>
        <v>0</v>
      </c>
      <c r="D34" s="39">
        <f t="shared" ref="D34:E34" si="15">SUM(D35:D37)</f>
        <v>0</v>
      </c>
      <c r="E34" s="39">
        <f t="shared" si="15"/>
        <v>0</v>
      </c>
      <c r="F34" s="39">
        <f t="shared" si="3"/>
        <v>0</v>
      </c>
      <c r="G34" s="38" t="s">
        <v>13</v>
      </c>
      <c r="H34" s="39" t="s">
        <v>13</v>
      </c>
      <c r="I34" s="38">
        <f>SUM(I35:I37)</f>
        <v>0</v>
      </c>
    </row>
    <row r="35" spans="1:9" s="32" customFormat="1" ht="47.25" x14ac:dyDescent="0.25">
      <c r="A35" s="37" t="s">
        <v>85</v>
      </c>
      <c r="B35" s="55" t="s">
        <v>86</v>
      </c>
      <c r="C35" s="38">
        <v>0</v>
      </c>
      <c r="D35" s="38">
        <v>0</v>
      </c>
      <c r="E35" s="38">
        <v>0</v>
      </c>
      <c r="F35" s="38">
        <f t="shared" si="3"/>
        <v>0</v>
      </c>
      <c r="G35" s="38">
        <v>0</v>
      </c>
      <c r="H35" s="38">
        <v>1.07816317063964</v>
      </c>
      <c r="I35" s="38">
        <f t="shared" ref="I35:I37" si="16">(F35*G35*H35)/1000</f>
        <v>0</v>
      </c>
    </row>
    <row r="36" spans="1:9" s="32" customFormat="1" ht="47.25" x14ac:dyDescent="0.25">
      <c r="A36" s="37" t="s">
        <v>87</v>
      </c>
      <c r="B36" s="55" t="s">
        <v>88</v>
      </c>
      <c r="C36" s="38">
        <v>0</v>
      </c>
      <c r="D36" s="38">
        <v>0</v>
      </c>
      <c r="E36" s="38">
        <v>0</v>
      </c>
      <c r="F36" s="38">
        <f t="shared" si="3"/>
        <v>0</v>
      </c>
      <c r="G36" s="38">
        <v>2708723.78</v>
      </c>
      <c r="H36" s="38">
        <v>1.07816317063964</v>
      </c>
      <c r="I36" s="38">
        <f t="shared" si="16"/>
        <v>0</v>
      </c>
    </row>
    <row r="37" spans="1:9" s="32" customFormat="1" ht="47.25" x14ac:dyDescent="0.25">
      <c r="A37" s="37" t="s">
        <v>89</v>
      </c>
      <c r="B37" s="55" t="s">
        <v>90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1.07816317063964</v>
      </c>
      <c r="I37" s="38">
        <f t="shared" si="16"/>
        <v>0</v>
      </c>
    </row>
    <row r="38" spans="1:9" s="32" customFormat="1" ht="15.75" x14ac:dyDescent="0.25">
      <c r="A38" s="37" t="s">
        <v>91</v>
      </c>
      <c r="B38" s="33" t="s">
        <v>56</v>
      </c>
      <c r="C38" s="39">
        <f>SUM(C39:C41)</f>
        <v>0</v>
      </c>
      <c r="D38" s="39">
        <f>SUM(D39:D41)</f>
        <v>0</v>
      </c>
      <c r="E38" s="39">
        <f>SUM(E39:E41)</f>
        <v>0</v>
      </c>
      <c r="F38" s="39">
        <f t="shared" ref="F38:F49" si="17">SUM(C38:E38)/3</f>
        <v>0</v>
      </c>
      <c r="G38" s="38" t="s">
        <v>13</v>
      </c>
      <c r="H38" s="39" t="s">
        <v>13</v>
      </c>
      <c r="I38" s="38">
        <f>SUM(I39:I41)</f>
        <v>0</v>
      </c>
    </row>
    <row r="39" spans="1:9" s="32" customFormat="1" ht="47.25" x14ac:dyDescent="0.25">
      <c r="A39" s="37" t="s">
        <v>92</v>
      </c>
      <c r="B39" s="33" t="s">
        <v>93</v>
      </c>
      <c r="C39" s="38">
        <v>0</v>
      </c>
      <c r="D39" s="38">
        <v>0</v>
      </c>
      <c r="E39" s="38">
        <v>0</v>
      </c>
      <c r="F39" s="38">
        <f t="shared" si="17"/>
        <v>0</v>
      </c>
      <c r="G39" s="38">
        <v>0</v>
      </c>
      <c r="H39" s="38">
        <v>1.07816317063964</v>
      </c>
      <c r="I39" s="38">
        <f t="shared" ref="I39:I41" si="18">(F39*G39*H39)/1000</f>
        <v>0</v>
      </c>
    </row>
    <row r="40" spans="1:9" s="32" customFormat="1" ht="63" x14ac:dyDescent="0.25">
      <c r="A40" s="37" t="s">
        <v>94</v>
      </c>
      <c r="B40" s="55" t="s">
        <v>95</v>
      </c>
      <c r="C40" s="38">
        <v>0</v>
      </c>
      <c r="D40" s="38">
        <v>0</v>
      </c>
      <c r="E40" s="38">
        <v>0</v>
      </c>
      <c r="F40" s="38">
        <f t="shared" si="17"/>
        <v>0</v>
      </c>
      <c r="G40" s="38">
        <v>0</v>
      </c>
      <c r="H40" s="38">
        <v>1.07816317063964</v>
      </c>
      <c r="I40" s="38">
        <f t="shared" si="18"/>
        <v>0</v>
      </c>
    </row>
    <row r="41" spans="1:9" s="32" customFormat="1" ht="47.25" x14ac:dyDescent="0.25">
      <c r="A41" s="37" t="s">
        <v>96</v>
      </c>
      <c r="B41" s="55" t="s">
        <v>19</v>
      </c>
      <c r="C41" s="38">
        <v>0</v>
      </c>
      <c r="D41" s="38">
        <v>0</v>
      </c>
      <c r="E41" s="38">
        <v>0</v>
      </c>
      <c r="F41" s="38">
        <f t="shared" si="17"/>
        <v>0</v>
      </c>
      <c r="G41" s="38">
        <v>2441057.79</v>
      </c>
      <c r="H41" s="38">
        <v>1.07816317063964</v>
      </c>
      <c r="I41" s="38">
        <f t="shared" si="18"/>
        <v>0</v>
      </c>
    </row>
    <row r="42" spans="1:9" s="32" customFormat="1" ht="15.75" x14ac:dyDescent="0.25">
      <c r="A42" s="37" t="s">
        <v>97</v>
      </c>
      <c r="B42" s="33" t="s">
        <v>57</v>
      </c>
      <c r="C42" s="39">
        <f>SUM(C43:C44)</f>
        <v>0</v>
      </c>
      <c r="D42" s="39">
        <f t="shared" ref="D42:E42" si="19">SUM(D43:D44)</f>
        <v>0</v>
      </c>
      <c r="E42" s="39">
        <f t="shared" si="19"/>
        <v>0</v>
      </c>
      <c r="F42" s="39">
        <f t="shared" si="17"/>
        <v>0</v>
      </c>
      <c r="G42" s="38" t="s">
        <v>13</v>
      </c>
      <c r="H42" s="39" t="s">
        <v>13</v>
      </c>
      <c r="I42" s="38">
        <f>SUM(I43:I44)</f>
        <v>0</v>
      </c>
    </row>
    <row r="43" spans="1:9" s="32" customFormat="1" ht="47.25" x14ac:dyDescent="0.25">
      <c r="A43" s="37" t="s">
        <v>98</v>
      </c>
      <c r="B43" s="33" t="s">
        <v>99</v>
      </c>
      <c r="C43" s="38">
        <v>0</v>
      </c>
      <c r="D43" s="38">
        <v>0</v>
      </c>
      <c r="E43" s="38">
        <v>0</v>
      </c>
      <c r="F43" s="38">
        <f t="shared" si="17"/>
        <v>0</v>
      </c>
      <c r="G43" s="38">
        <v>0</v>
      </c>
      <c r="H43" s="38">
        <v>1.07816317063964</v>
      </c>
      <c r="I43" s="38">
        <f>(F43*G43*H43)/1000</f>
        <v>0</v>
      </c>
    </row>
    <row r="44" spans="1:9" s="32" customFormat="1" ht="47.25" x14ac:dyDescent="0.25">
      <c r="A44" s="37" t="s">
        <v>100</v>
      </c>
      <c r="B44" s="55" t="s">
        <v>23</v>
      </c>
      <c r="C44" s="38">
        <v>0</v>
      </c>
      <c r="D44" s="38">
        <v>0</v>
      </c>
      <c r="E44" s="38">
        <v>0</v>
      </c>
      <c r="F44" s="38">
        <f t="shared" si="17"/>
        <v>0</v>
      </c>
      <c r="G44" s="38">
        <v>4710928.93</v>
      </c>
      <c r="H44" s="38">
        <v>1.07816317063964</v>
      </c>
      <c r="I44" s="38">
        <f t="shared" ref="I44" si="20">(F44*G44*H44)/1000</f>
        <v>0</v>
      </c>
    </row>
    <row r="45" spans="1:9" s="32" customFormat="1" ht="31.5" x14ac:dyDescent="0.25">
      <c r="A45" s="17" t="s">
        <v>101</v>
      </c>
      <c r="B45" s="33" t="s">
        <v>102</v>
      </c>
      <c r="C45" s="34">
        <f>C46+C61</f>
        <v>0</v>
      </c>
      <c r="D45" s="34">
        <f>D46+D61</f>
        <v>1.677</v>
      </c>
      <c r="E45" s="34">
        <f t="shared" ref="E45" si="21">E46+E61</f>
        <v>2.0720000000000001</v>
      </c>
      <c r="F45" s="34">
        <f t="shared" si="17"/>
        <v>1.2496666666666667</v>
      </c>
      <c r="G45" s="34" t="s">
        <v>13</v>
      </c>
      <c r="H45" s="34" t="s">
        <v>13</v>
      </c>
      <c r="I45" s="35">
        <f t="shared" ref="I45" si="22">I46+I61</f>
        <v>4121.745083986214</v>
      </c>
    </row>
    <row r="46" spans="1:9" s="32" customFormat="1" ht="15.75" x14ac:dyDescent="0.25">
      <c r="A46" s="37" t="s">
        <v>103</v>
      </c>
      <c r="B46" s="36" t="s">
        <v>70</v>
      </c>
      <c r="C46" s="35">
        <f>C47+C52+C57+C59</f>
        <v>0</v>
      </c>
      <c r="D46" s="35">
        <f t="shared" ref="D46:E46" si="23">D47+D52+D57+D59</f>
        <v>1.677</v>
      </c>
      <c r="E46" s="35">
        <f t="shared" si="23"/>
        <v>2.0720000000000001</v>
      </c>
      <c r="F46" s="35">
        <f t="shared" si="17"/>
        <v>1.2496666666666667</v>
      </c>
      <c r="G46" s="35" t="s">
        <v>13</v>
      </c>
      <c r="H46" s="35" t="s">
        <v>13</v>
      </c>
      <c r="I46" s="35">
        <f>I47+I52+I57+I59</f>
        <v>4121.745083986214</v>
      </c>
    </row>
    <row r="47" spans="1:9" s="32" customFormat="1" ht="15.75" x14ac:dyDescent="0.25">
      <c r="A47" s="37" t="s">
        <v>104</v>
      </c>
      <c r="B47" s="33" t="s">
        <v>55</v>
      </c>
      <c r="C47" s="39">
        <f>SUM(C48:C51)</f>
        <v>0</v>
      </c>
      <c r="D47" s="39">
        <f t="shared" ref="D47:E47" si="24">SUM(D48:D51)</f>
        <v>0</v>
      </c>
      <c r="E47" s="39">
        <f t="shared" si="24"/>
        <v>0</v>
      </c>
      <c r="F47" s="39">
        <f t="shared" si="17"/>
        <v>0</v>
      </c>
      <c r="G47" s="38" t="s">
        <v>13</v>
      </c>
      <c r="H47" s="39" t="s">
        <v>13</v>
      </c>
      <c r="I47" s="38">
        <f>SUM(I48:I51)</f>
        <v>0</v>
      </c>
    </row>
    <row r="48" spans="1:9" s="32" customFormat="1" ht="47.25" x14ac:dyDescent="0.25">
      <c r="A48" s="37" t="s">
        <v>105</v>
      </c>
      <c r="B48" s="33" t="s">
        <v>106</v>
      </c>
      <c r="C48" s="38">
        <v>0</v>
      </c>
      <c r="D48" s="38">
        <v>0</v>
      </c>
      <c r="E48" s="38">
        <v>0</v>
      </c>
      <c r="F48" s="38">
        <f t="shared" si="17"/>
        <v>0</v>
      </c>
      <c r="G48" s="38">
        <v>0</v>
      </c>
      <c r="H48" s="38">
        <v>1.07816317063964</v>
      </c>
      <c r="I48" s="38">
        <f t="shared" ref="I48" si="25">(F48*G48*H48)/1000</f>
        <v>0</v>
      </c>
    </row>
    <row r="49" spans="1:9" s="32" customFormat="1" ht="63" x14ac:dyDescent="0.25">
      <c r="A49" s="37" t="s">
        <v>107</v>
      </c>
      <c r="B49" s="55" t="s">
        <v>108</v>
      </c>
      <c r="C49" s="38">
        <v>0</v>
      </c>
      <c r="D49" s="38">
        <v>0</v>
      </c>
      <c r="E49" s="38">
        <v>0</v>
      </c>
      <c r="F49" s="38">
        <f t="shared" si="17"/>
        <v>0</v>
      </c>
      <c r="G49" s="38">
        <v>0</v>
      </c>
      <c r="H49" s="38">
        <v>1.07816317063964</v>
      </c>
      <c r="I49" s="38">
        <f>(F49*G49*H49)/1000</f>
        <v>0</v>
      </c>
    </row>
    <row r="50" spans="1:9" s="32" customFormat="1" ht="47.25" x14ac:dyDescent="0.25">
      <c r="A50" s="37" t="s">
        <v>109</v>
      </c>
      <c r="B50" s="33" t="s">
        <v>110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1.07816317063964</v>
      </c>
      <c r="I50" s="38">
        <f t="shared" ref="I50:I51" si="26">(F50*G50*H50)/1000</f>
        <v>0</v>
      </c>
    </row>
    <row r="51" spans="1:9" s="32" customFormat="1" ht="47.25" x14ac:dyDescent="0.25">
      <c r="A51" s="37" t="s">
        <v>511</v>
      </c>
      <c r="B51" s="33" t="s">
        <v>52</v>
      </c>
      <c r="C51" s="38">
        <v>0</v>
      </c>
      <c r="D51" s="38">
        <v>0</v>
      </c>
      <c r="E51" s="38">
        <v>0</v>
      </c>
      <c r="F51" s="38">
        <v>0</v>
      </c>
      <c r="G51" s="38">
        <v>2489565.21</v>
      </c>
      <c r="H51" s="38">
        <v>1.07816317063964</v>
      </c>
      <c r="I51" s="38">
        <f t="shared" si="26"/>
        <v>0</v>
      </c>
    </row>
    <row r="52" spans="1:9" s="32" customFormat="1" ht="15.75" x14ac:dyDescent="0.25">
      <c r="A52" s="37" t="s">
        <v>111</v>
      </c>
      <c r="B52" s="33" t="s">
        <v>56</v>
      </c>
      <c r="C52" s="39">
        <f>SUM(C53:C56)</f>
        <v>0</v>
      </c>
      <c r="D52" s="39">
        <f t="shared" ref="D52:E52" si="27">SUM(D53:D56)</f>
        <v>1.677</v>
      </c>
      <c r="E52" s="39">
        <f t="shared" si="27"/>
        <v>2.0720000000000001</v>
      </c>
      <c r="F52" s="39">
        <f t="shared" ref="F52:F87" si="28">SUM(C52:E52)/3</f>
        <v>1.2496666666666667</v>
      </c>
      <c r="G52" s="38" t="s">
        <v>13</v>
      </c>
      <c r="H52" s="39" t="s">
        <v>13</v>
      </c>
      <c r="I52" s="38">
        <f>SUM(I53:I56)</f>
        <v>4121.745083986214</v>
      </c>
    </row>
    <row r="53" spans="1:9" s="32" customFormat="1" ht="47.25" x14ac:dyDescent="0.25">
      <c r="A53" s="37" t="s">
        <v>112</v>
      </c>
      <c r="B53" s="55" t="s">
        <v>113</v>
      </c>
      <c r="C53" s="38">
        <v>0</v>
      </c>
      <c r="D53" s="38">
        <v>0</v>
      </c>
      <c r="E53" s="38">
        <v>0</v>
      </c>
      <c r="F53" s="38">
        <f t="shared" si="28"/>
        <v>0</v>
      </c>
      <c r="G53" s="38">
        <v>0</v>
      </c>
      <c r="H53" s="38">
        <v>1.07816317063964</v>
      </c>
      <c r="I53" s="38">
        <f t="shared" ref="I53" si="29">(F53*G53*H53)/1000</f>
        <v>0</v>
      </c>
    </row>
    <row r="54" spans="1:9" s="32" customFormat="1" ht="63" x14ac:dyDescent="0.25">
      <c r="A54" s="37" t="s">
        <v>114</v>
      </c>
      <c r="B54" s="33" t="s">
        <v>115</v>
      </c>
      <c r="C54" s="38">
        <v>0</v>
      </c>
      <c r="D54" s="38">
        <v>0</v>
      </c>
      <c r="E54" s="38">
        <v>0</v>
      </c>
      <c r="F54" s="38">
        <f t="shared" si="28"/>
        <v>0</v>
      </c>
      <c r="G54" s="38">
        <v>0</v>
      </c>
      <c r="H54" s="38">
        <v>1.07816317063964</v>
      </c>
      <c r="I54" s="38">
        <f>(F54*G54*H54)/1000</f>
        <v>0</v>
      </c>
    </row>
    <row r="55" spans="1:9" s="32" customFormat="1" ht="47.25" x14ac:dyDescent="0.25">
      <c r="A55" s="37" t="s">
        <v>512</v>
      </c>
      <c r="B55" s="33" t="s">
        <v>24</v>
      </c>
      <c r="C55" s="38">
        <v>0</v>
      </c>
      <c r="D55" s="38">
        <v>1.677</v>
      </c>
      <c r="E55" s="38">
        <v>2.0720000000000001</v>
      </c>
      <c r="F55" s="38">
        <f t="shared" si="28"/>
        <v>1.2496666666666667</v>
      </c>
      <c r="G55" s="38">
        <v>3059161.82</v>
      </c>
      <c r="H55" s="38">
        <v>1.07816317063964</v>
      </c>
      <c r="I55" s="38">
        <f t="shared" ref="I55:I56" si="30">(F55*G55*H55)/1000</f>
        <v>4121.745083986214</v>
      </c>
    </row>
    <row r="56" spans="1:9" s="32" customFormat="1" ht="47.25" x14ac:dyDescent="0.25">
      <c r="A56" s="37" t="s">
        <v>513</v>
      </c>
      <c r="B56" s="33" t="s">
        <v>487</v>
      </c>
      <c r="C56" s="38">
        <v>0</v>
      </c>
      <c r="D56" s="38">
        <v>0</v>
      </c>
      <c r="E56" s="38">
        <v>0</v>
      </c>
      <c r="F56" s="38">
        <f t="shared" si="28"/>
        <v>0</v>
      </c>
      <c r="G56" s="38">
        <v>3201925.28</v>
      </c>
      <c r="H56" s="38">
        <v>1.07816317063964</v>
      </c>
      <c r="I56" s="38">
        <f t="shared" si="30"/>
        <v>0</v>
      </c>
    </row>
    <row r="57" spans="1:9" s="32" customFormat="1" ht="15.75" x14ac:dyDescent="0.25">
      <c r="A57" s="37" t="s">
        <v>116</v>
      </c>
      <c r="B57" s="33" t="s">
        <v>57</v>
      </c>
      <c r="C57" s="39">
        <f>SUM(C58)</f>
        <v>0</v>
      </c>
      <c r="D57" s="39">
        <f t="shared" ref="D57:E57" si="31">SUM(D58)</f>
        <v>0</v>
      </c>
      <c r="E57" s="39">
        <f t="shared" si="31"/>
        <v>0</v>
      </c>
      <c r="F57" s="39">
        <f t="shared" si="28"/>
        <v>0</v>
      </c>
      <c r="G57" s="38" t="s">
        <v>13</v>
      </c>
      <c r="H57" s="39" t="s">
        <v>13</v>
      </c>
      <c r="I57" s="38">
        <f>SUM(I58)</f>
        <v>0</v>
      </c>
    </row>
    <row r="58" spans="1:9" s="32" customFormat="1" ht="47.25" x14ac:dyDescent="0.25">
      <c r="A58" s="37" t="s">
        <v>117</v>
      </c>
      <c r="B58" s="55" t="s">
        <v>118</v>
      </c>
      <c r="C58" s="38">
        <v>0</v>
      </c>
      <c r="D58" s="38">
        <v>0</v>
      </c>
      <c r="E58" s="38">
        <v>0</v>
      </c>
      <c r="F58" s="38">
        <f t="shared" si="28"/>
        <v>0</v>
      </c>
      <c r="G58" s="38">
        <v>0</v>
      </c>
      <c r="H58" s="38">
        <v>1.07816317063964</v>
      </c>
      <c r="I58" s="38">
        <f t="shared" ref="I58:I60" si="32">(F58*G58*H58)/1000</f>
        <v>0</v>
      </c>
    </row>
    <row r="59" spans="1:9" s="32" customFormat="1" ht="15.75" x14ac:dyDescent="0.25">
      <c r="A59" s="37" t="s">
        <v>514</v>
      </c>
      <c r="B59" s="33" t="s">
        <v>502</v>
      </c>
      <c r="C59" s="39">
        <f>SUM(C60)</f>
        <v>0</v>
      </c>
      <c r="D59" s="39">
        <f t="shared" ref="D59" si="33">SUM(D60)</f>
        <v>0</v>
      </c>
      <c r="E59" s="39">
        <f t="shared" ref="E59" si="34">SUM(E60)</f>
        <v>0</v>
      </c>
      <c r="F59" s="39">
        <f t="shared" si="28"/>
        <v>0</v>
      </c>
      <c r="G59" s="38" t="s">
        <v>13</v>
      </c>
      <c r="H59" s="39" t="s">
        <v>13</v>
      </c>
      <c r="I59" s="38">
        <f>SUM(I60)</f>
        <v>0</v>
      </c>
    </row>
    <row r="60" spans="1:9" s="32" customFormat="1" ht="47.25" x14ac:dyDescent="0.25">
      <c r="A60" s="37" t="s">
        <v>515</v>
      </c>
      <c r="B60" s="55" t="s">
        <v>486</v>
      </c>
      <c r="C60" s="38">
        <v>0</v>
      </c>
      <c r="D60" s="38">
        <v>0</v>
      </c>
      <c r="E60" s="38">
        <v>0</v>
      </c>
      <c r="F60" s="38">
        <f t="shared" si="28"/>
        <v>0</v>
      </c>
      <c r="G60" s="38">
        <v>4411288.0999999996</v>
      </c>
      <c r="H60" s="38">
        <v>1.07816317063964</v>
      </c>
      <c r="I60" s="38">
        <f t="shared" si="32"/>
        <v>0</v>
      </c>
    </row>
    <row r="61" spans="1:9" s="32" customFormat="1" ht="15.75" x14ac:dyDescent="0.25">
      <c r="A61" s="37" t="s">
        <v>119</v>
      </c>
      <c r="B61" s="36" t="s">
        <v>83</v>
      </c>
      <c r="C61" s="35">
        <f>C62+C64+C67</f>
        <v>0</v>
      </c>
      <c r="D61" s="35">
        <f t="shared" ref="D61:E61" si="35">D62+D64+D67</f>
        <v>0</v>
      </c>
      <c r="E61" s="35">
        <f t="shared" si="35"/>
        <v>0</v>
      </c>
      <c r="F61" s="35">
        <f t="shared" si="28"/>
        <v>0</v>
      </c>
      <c r="G61" s="35" t="s">
        <v>13</v>
      </c>
      <c r="H61" s="35" t="s">
        <v>13</v>
      </c>
      <c r="I61" s="35">
        <f t="shared" ref="I61" si="36">I62+I64+I67</f>
        <v>0</v>
      </c>
    </row>
    <row r="62" spans="1:9" s="32" customFormat="1" ht="15.75" x14ac:dyDescent="0.25">
      <c r="A62" s="37" t="s">
        <v>120</v>
      </c>
      <c r="B62" s="33" t="s">
        <v>55</v>
      </c>
      <c r="C62" s="39">
        <f>C63</f>
        <v>0</v>
      </c>
      <c r="D62" s="39">
        <f t="shared" ref="D62:E62" si="37">D63</f>
        <v>0</v>
      </c>
      <c r="E62" s="39">
        <f t="shared" si="37"/>
        <v>0</v>
      </c>
      <c r="F62" s="39">
        <f t="shared" si="28"/>
        <v>0</v>
      </c>
      <c r="G62" s="38" t="s">
        <v>13</v>
      </c>
      <c r="H62" s="39" t="s">
        <v>13</v>
      </c>
      <c r="I62" s="38">
        <f t="shared" ref="I62" si="38">I63</f>
        <v>0</v>
      </c>
    </row>
    <row r="63" spans="1:9" s="32" customFormat="1" ht="47.25" x14ac:dyDescent="0.25">
      <c r="A63" s="37" t="s">
        <v>121</v>
      </c>
      <c r="B63" s="33" t="s">
        <v>22</v>
      </c>
      <c r="C63" s="38">
        <v>0</v>
      </c>
      <c r="D63" s="38">
        <v>0</v>
      </c>
      <c r="E63" s="38">
        <v>0</v>
      </c>
      <c r="F63" s="38">
        <f t="shared" si="28"/>
        <v>0</v>
      </c>
      <c r="G63" s="38">
        <v>2129013.5699999998</v>
      </c>
      <c r="H63" s="38">
        <v>1.07816317063964</v>
      </c>
      <c r="I63" s="38">
        <f t="shared" ref="I63" si="39">(F63*G63*H63)/1000</f>
        <v>0</v>
      </c>
    </row>
    <row r="64" spans="1:9" s="32" customFormat="1" ht="15.75" x14ac:dyDescent="0.25">
      <c r="A64" s="37" t="s">
        <v>122</v>
      </c>
      <c r="B64" s="33" t="s">
        <v>56</v>
      </c>
      <c r="C64" s="39">
        <f>SUM(C65:C66)</f>
        <v>0</v>
      </c>
      <c r="D64" s="39">
        <f t="shared" ref="D64:E64" si="40">SUM(D65:D66)</f>
        <v>0</v>
      </c>
      <c r="E64" s="39">
        <f t="shared" si="40"/>
        <v>0</v>
      </c>
      <c r="F64" s="39">
        <f t="shared" si="28"/>
        <v>0</v>
      </c>
      <c r="G64" s="38" t="s">
        <v>13</v>
      </c>
      <c r="H64" s="39" t="s">
        <v>13</v>
      </c>
      <c r="I64" s="38">
        <f>SUM(I65:I66)</f>
        <v>0</v>
      </c>
    </row>
    <row r="65" spans="1:9" s="32" customFormat="1" ht="46.5" customHeight="1" x14ac:dyDescent="0.25">
      <c r="A65" s="37" t="s">
        <v>123</v>
      </c>
      <c r="B65" s="33" t="s">
        <v>124</v>
      </c>
      <c r="C65" s="38">
        <v>0</v>
      </c>
      <c r="D65" s="38">
        <v>0</v>
      </c>
      <c r="E65" s="38">
        <v>0</v>
      </c>
      <c r="F65" s="38">
        <f t="shared" si="28"/>
        <v>0</v>
      </c>
      <c r="G65" s="38">
        <v>0</v>
      </c>
      <c r="H65" s="38">
        <v>1.07816317063964</v>
      </c>
      <c r="I65" s="38">
        <f t="shared" ref="I65:I66" si="41">(F65*G65*H65)/1000</f>
        <v>0</v>
      </c>
    </row>
    <row r="66" spans="1:9" s="32" customFormat="1" ht="46.5" customHeight="1" x14ac:dyDescent="0.25">
      <c r="A66" s="37" t="s">
        <v>516</v>
      </c>
      <c r="B66" s="33" t="s">
        <v>19</v>
      </c>
      <c r="C66" s="38">
        <v>0</v>
      </c>
      <c r="D66" s="38">
        <v>0</v>
      </c>
      <c r="E66" s="38">
        <v>0</v>
      </c>
      <c r="F66" s="38">
        <f t="shared" si="28"/>
        <v>0</v>
      </c>
      <c r="G66" s="38">
        <v>2624887.35</v>
      </c>
      <c r="H66" s="38">
        <v>1.07816317063964</v>
      </c>
      <c r="I66" s="38">
        <f t="shared" si="41"/>
        <v>0</v>
      </c>
    </row>
    <row r="67" spans="1:9" s="32" customFormat="1" ht="24" customHeight="1" x14ac:dyDescent="0.25">
      <c r="A67" s="37" t="s">
        <v>517</v>
      </c>
      <c r="B67" s="33" t="s">
        <v>57</v>
      </c>
      <c r="C67" s="38">
        <f>C68</f>
        <v>0</v>
      </c>
      <c r="D67" s="38">
        <f t="shared" ref="D67:E67" si="42">D68</f>
        <v>0</v>
      </c>
      <c r="E67" s="38">
        <f t="shared" si="42"/>
        <v>0</v>
      </c>
      <c r="F67" s="39">
        <f t="shared" si="28"/>
        <v>0</v>
      </c>
      <c r="G67" s="40" t="s">
        <v>13</v>
      </c>
      <c r="H67" s="38" t="s">
        <v>13</v>
      </c>
      <c r="I67" s="38">
        <f t="shared" ref="I67" si="43">I68</f>
        <v>0</v>
      </c>
    </row>
    <row r="68" spans="1:9" s="32" customFormat="1" ht="46.5" customHeight="1" x14ac:dyDescent="0.25">
      <c r="A68" s="37" t="s">
        <v>518</v>
      </c>
      <c r="B68" s="33" t="s">
        <v>23</v>
      </c>
      <c r="C68" s="38">
        <v>0</v>
      </c>
      <c r="D68" s="38">
        <v>0</v>
      </c>
      <c r="E68" s="38">
        <v>0</v>
      </c>
      <c r="F68" s="38">
        <f t="shared" si="28"/>
        <v>0</v>
      </c>
      <c r="G68" s="38">
        <v>4869001.88</v>
      </c>
      <c r="H68" s="38">
        <v>1.07816317063964</v>
      </c>
      <c r="I68" s="38">
        <f>(F68*G68*H68)/1000</f>
        <v>0</v>
      </c>
    </row>
    <row r="69" spans="1:9" s="32" customFormat="1" ht="15.75" x14ac:dyDescent="0.25">
      <c r="A69" s="17" t="s">
        <v>125</v>
      </c>
      <c r="B69" s="33" t="s">
        <v>126</v>
      </c>
      <c r="C69" s="35">
        <f>SUM(C70)</f>
        <v>0</v>
      </c>
      <c r="D69" s="35">
        <f>SUM(D70)</f>
        <v>0</v>
      </c>
      <c r="E69" s="35">
        <f>SUM(E70)</f>
        <v>0</v>
      </c>
      <c r="F69" s="38">
        <f t="shared" si="28"/>
        <v>0</v>
      </c>
      <c r="G69" s="40" t="s">
        <v>13</v>
      </c>
      <c r="H69" s="40" t="s">
        <v>13</v>
      </c>
      <c r="I69" s="35">
        <f>SUM(I70)</f>
        <v>0</v>
      </c>
    </row>
    <row r="70" spans="1:9" s="32" customFormat="1" ht="47.25" x14ac:dyDescent="0.25">
      <c r="A70" s="37" t="s">
        <v>127</v>
      </c>
      <c r="B70" s="55" t="s">
        <v>128</v>
      </c>
      <c r="C70" s="38">
        <v>0</v>
      </c>
      <c r="D70" s="38">
        <v>0</v>
      </c>
      <c r="E70" s="38">
        <v>0</v>
      </c>
      <c r="F70" s="38">
        <f t="shared" si="28"/>
        <v>0</v>
      </c>
      <c r="G70" s="40">
        <v>0</v>
      </c>
      <c r="H70" s="38">
        <v>1.07816317063964</v>
      </c>
      <c r="I70" s="38">
        <f>(F70*G70*H70)/1000</f>
        <v>0</v>
      </c>
    </row>
    <row r="71" spans="1:9" s="32" customFormat="1" ht="15.75" x14ac:dyDescent="0.25">
      <c r="A71" s="60" t="s">
        <v>129</v>
      </c>
      <c r="B71" s="28" t="s">
        <v>58</v>
      </c>
      <c r="C71" s="48">
        <f>C72+C96+C120</f>
        <v>20.81</v>
      </c>
      <c r="D71" s="48">
        <f t="shared" ref="D71" si="44">D72+D96+D120</f>
        <v>0</v>
      </c>
      <c r="E71" s="48">
        <f t="shared" ref="E71" si="45">E72+E96+E120</f>
        <v>0</v>
      </c>
      <c r="F71" s="48">
        <f t="shared" si="28"/>
        <v>6.9366666666666665</v>
      </c>
      <c r="G71" s="25" t="s">
        <v>13</v>
      </c>
      <c r="H71" s="48" t="s">
        <v>13</v>
      </c>
      <c r="I71" s="25">
        <f t="shared" ref="I71" si="46">I72+I96+I120</f>
        <v>34466.961314553526</v>
      </c>
    </row>
    <row r="72" spans="1:9" s="32" customFormat="1" ht="15.75" x14ac:dyDescent="0.25">
      <c r="A72" s="17" t="s">
        <v>130</v>
      </c>
      <c r="B72" s="33" t="s">
        <v>64</v>
      </c>
      <c r="C72" s="34">
        <f>C73+C75+C84</f>
        <v>20.81</v>
      </c>
      <c r="D72" s="34">
        <f t="shared" ref="D72" si="47">D73+D75+D84</f>
        <v>0</v>
      </c>
      <c r="E72" s="34">
        <f t="shared" ref="E72" si="48">E73+E75+E84</f>
        <v>0</v>
      </c>
      <c r="F72" s="34">
        <f t="shared" si="28"/>
        <v>6.9366666666666665</v>
      </c>
      <c r="G72" s="34" t="s">
        <v>13</v>
      </c>
      <c r="H72" s="34" t="s">
        <v>13</v>
      </c>
      <c r="I72" s="35">
        <f>I73+I75+I84</f>
        <v>34466.961314553526</v>
      </c>
    </row>
    <row r="73" spans="1:9" s="32" customFormat="1" ht="15.75" x14ac:dyDescent="0.25">
      <c r="A73" s="37" t="s">
        <v>131</v>
      </c>
      <c r="B73" s="36" t="s">
        <v>66</v>
      </c>
      <c r="C73" s="35">
        <f>SUM(C74)</f>
        <v>0</v>
      </c>
      <c r="D73" s="35">
        <f t="shared" ref="D73" si="49">SUM(D74)</f>
        <v>0</v>
      </c>
      <c r="E73" s="35">
        <f t="shared" ref="E73" si="50">SUM(E74)</f>
        <v>0</v>
      </c>
      <c r="F73" s="35">
        <f t="shared" si="28"/>
        <v>0</v>
      </c>
      <c r="G73" s="35" t="s">
        <v>13</v>
      </c>
      <c r="H73" s="35" t="s">
        <v>13</v>
      </c>
      <c r="I73" s="35">
        <f>SUM(I74)</f>
        <v>0</v>
      </c>
    </row>
    <row r="74" spans="1:9" s="32" customFormat="1" ht="47.25" x14ac:dyDescent="0.25">
      <c r="A74" s="37" t="s">
        <v>132</v>
      </c>
      <c r="B74" s="55" t="s">
        <v>68</v>
      </c>
      <c r="C74" s="38">
        <v>0</v>
      </c>
      <c r="D74" s="38">
        <v>0</v>
      </c>
      <c r="E74" s="38">
        <v>0</v>
      </c>
      <c r="F74" s="38">
        <f t="shared" si="28"/>
        <v>0</v>
      </c>
      <c r="G74" s="35">
        <v>0</v>
      </c>
      <c r="H74" s="38">
        <v>1.07816317063964</v>
      </c>
      <c r="I74" s="38">
        <f>(F74*G74*H74)/1000</f>
        <v>0</v>
      </c>
    </row>
    <row r="75" spans="1:9" s="32" customFormat="1" ht="15.75" x14ac:dyDescent="0.25">
      <c r="A75" s="37" t="s">
        <v>133</v>
      </c>
      <c r="B75" s="36" t="s">
        <v>70</v>
      </c>
      <c r="C75" s="35">
        <f>C76+C79+C82</f>
        <v>20.81</v>
      </c>
      <c r="D75" s="35">
        <f t="shared" ref="D75" si="51">D76+D79+D82</f>
        <v>0</v>
      </c>
      <c r="E75" s="35">
        <f t="shared" ref="E75" si="52">E76+E79+E82</f>
        <v>0</v>
      </c>
      <c r="F75" s="35">
        <f t="shared" si="28"/>
        <v>6.9366666666666665</v>
      </c>
      <c r="G75" s="35" t="s">
        <v>13</v>
      </c>
      <c r="H75" s="35" t="s">
        <v>13</v>
      </c>
      <c r="I75" s="35">
        <f>I76+I79+I82</f>
        <v>34466.961314553526</v>
      </c>
    </row>
    <row r="76" spans="1:9" s="32" customFormat="1" ht="15.75" x14ac:dyDescent="0.25">
      <c r="A76" s="37" t="s">
        <v>134</v>
      </c>
      <c r="B76" s="33" t="s">
        <v>55</v>
      </c>
      <c r="C76" s="39">
        <f>SUM(C77:C78)</f>
        <v>2.9129999999999998</v>
      </c>
      <c r="D76" s="39">
        <f t="shared" ref="D76" si="53">SUM(D77:D78)</f>
        <v>0</v>
      </c>
      <c r="E76" s="39">
        <f t="shared" ref="E76" si="54">SUM(E77:E78)</f>
        <v>0</v>
      </c>
      <c r="F76" s="39">
        <f t="shared" si="28"/>
        <v>0.97099999999999997</v>
      </c>
      <c r="G76" s="38" t="s">
        <v>13</v>
      </c>
      <c r="H76" s="39" t="s">
        <v>13</v>
      </c>
      <c r="I76" s="38">
        <f>SUM(I77:I78)</f>
        <v>4946.9908426751035</v>
      </c>
    </row>
    <row r="77" spans="1:9" s="32" customFormat="1" ht="47.25" x14ac:dyDescent="0.25">
      <c r="A77" s="37" t="s">
        <v>566</v>
      </c>
      <c r="B77" s="55" t="s">
        <v>73</v>
      </c>
      <c r="C77" s="38">
        <v>0</v>
      </c>
      <c r="D77" s="38">
        <v>0</v>
      </c>
      <c r="E77" s="38">
        <v>0</v>
      </c>
      <c r="F77" s="38">
        <f t="shared" si="28"/>
        <v>0</v>
      </c>
      <c r="G77" s="38">
        <v>0</v>
      </c>
      <c r="H77" s="38">
        <v>1.07816317063964</v>
      </c>
      <c r="I77" s="38">
        <f t="shared" ref="I77:I78" si="55">(F77*G77*H77)/1000</f>
        <v>0</v>
      </c>
    </row>
    <row r="78" spans="1:9" s="32" customFormat="1" ht="63" x14ac:dyDescent="0.25">
      <c r="A78" s="37" t="s">
        <v>135</v>
      </c>
      <c r="B78" s="55" t="s">
        <v>75</v>
      </c>
      <c r="C78" s="38">
        <v>2.9129999999999998</v>
      </c>
      <c r="D78" s="38">
        <v>0</v>
      </c>
      <c r="E78" s="38">
        <v>0</v>
      </c>
      <c r="F78" s="38">
        <f t="shared" si="28"/>
        <v>0.97099999999999997</v>
      </c>
      <c r="G78" s="38">
        <v>4725387.0199999996</v>
      </c>
      <c r="H78" s="38">
        <v>1.07816317063964</v>
      </c>
      <c r="I78" s="38">
        <f t="shared" si="55"/>
        <v>4946.9908426751035</v>
      </c>
    </row>
    <row r="79" spans="1:9" s="32" customFormat="1" ht="15.75" x14ac:dyDescent="0.25">
      <c r="A79" s="37" t="s">
        <v>567</v>
      </c>
      <c r="B79" s="33" t="s">
        <v>56</v>
      </c>
      <c r="C79" s="39">
        <f>SUM(C80,C81)</f>
        <v>17.896999999999998</v>
      </c>
      <c r="D79" s="39">
        <f t="shared" ref="D79" si="56">SUM(D80,D81)</f>
        <v>0</v>
      </c>
      <c r="E79" s="39">
        <f t="shared" ref="E79" si="57">SUM(E80,E81)</f>
        <v>0</v>
      </c>
      <c r="F79" s="39">
        <f t="shared" si="28"/>
        <v>5.9656666666666665</v>
      </c>
      <c r="G79" s="38" t="s">
        <v>13</v>
      </c>
      <c r="H79" s="39" t="s">
        <v>13</v>
      </c>
      <c r="I79" s="38">
        <f>SUM(I80,I81)</f>
        <v>29519.970471878423</v>
      </c>
    </row>
    <row r="80" spans="1:9" s="32" customFormat="1" ht="47.25" x14ac:dyDescent="0.25">
      <c r="A80" s="37" t="s">
        <v>568</v>
      </c>
      <c r="B80" s="55" t="s">
        <v>78</v>
      </c>
      <c r="C80" s="38">
        <v>0</v>
      </c>
      <c r="D80" s="38">
        <v>0</v>
      </c>
      <c r="E80" s="38">
        <v>0</v>
      </c>
      <c r="F80" s="38">
        <f t="shared" si="28"/>
        <v>0</v>
      </c>
      <c r="G80" s="38">
        <v>0</v>
      </c>
      <c r="H80" s="38">
        <v>1.07816317063964</v>
      </c>
      <c r="I80" s="38">
        <f>(F80*G80*H80)/1000</f>
        <v>0</v>
      </c>
    </row>
    <row r="81" spans="1:9" s="32" customFormat="1" ht="47.25" x14ac:dyDescent="0.25">
      <c r="A81" s="37" t="s">
        <v>569</v>
      </c>
      <c r="B81" s="55" t="s">
        <v>24</v>
      </c>
      <c r="C81" s="38">
        <v>17.896999999999998</v>
      </c>
      <c r="D81" s="38">
        <v>0</v>
      </c>
      <c r="E81" s="38">
        <v>0</v>
      </c>
      <c r="F81" s="39">
        <f t="shared" si="28"/>
        <v>5.9656666666666665</v>
      </c>
      <c r="G81" s="38">
        <v>4589574.7</v>
      </c>
      <c r="H81" s="39">
        <v>1.07816317063964</v>
      </c>
      <c r="I81" s="38">
        <f>(F81*G81*H81)/1000</f>
        <v>29519.970471878423</v>
      </c>
    </row>
    <row r="82" spans="1:9" s="32" customFormat="1" ht="15.75" x14ac:dyDescent="0.25">
      <c r="A82" s="37" t="s">
        <v>570</v>
      </c>
      <c r="B82" s="33" t="s">
        <v>57</v>
      </c>
      <c r="C82" s="39">
        <f t="shared" ref="C82:E82" si="58">SUM(C83)</f>
        <v>0</v>
      </c>
      <c r="D82" s="39">
        <f t="shared" si="58"/>
        <v>0</v>
      </c>
      <c r="E82" s="39">
        <f t="shared" si="58"/>
        <v>0</v>
      </c>
      <c r="F82" s="39">
        <f t="shared" si="28"/>
        <v>0</v>
      </c>
      <c r="G82" s="38" t="s">
        <v>13</v>
      </c>
      <c r="H82" s="39" t="s">
        <v>13</v>
      </c>
      <c r="I82" s="38">
        <f>SUM(I83)</f>
        <v>0</v>
      </c>
    </row>
    <row r="83" spans="1:9" s="32" customFormat="1" ht="47.25" x14ac:dyDescent="0.25">
      <c r="A83" s="37" t="s">
        <v>571</v>
      </c>
      <c r="B83" s="55" t="s">
        <v>81</v>
      </c>
      <c r="C83" s="38">
        <v>0</v>
      </c>
      <c r="D83" s="38">
        <v>0</v>
      </c>
      <c r="E83" s="38">
        <v>0</v>
      </c>
      <c r="F83" s="38">
        <f t="shared" si="28"/>
        <v>0</v>
      </c>
      <c r="G83" s="38">
        <v>0</v>
      </c>
      <c r="H83" s="38">
        <v>1.07816317063964</v>
      </c>
      <c r="I83" s="38">
        <f t="shared" ref="I83" si="59">(F83*G83*H83)/1000</f>
        <v>0</v>
      </c>
    </row>
    <row r="84" spans="1:9" s="32" customFormat="1" ht="15.75" x14ac:dyDescent="0.25">
      <c r="A84" s="37" t="s">
        <v>572</v>
      </c>
      <c r="B84" s="36" t="s">
        <v>83</v>
      </c>
      <c r="C84" s="35">
        <f>C85+C89+C93</f>
        <v>0</v>
      </c>
      <c r="D84" s="35">
        <f t="shared" ref="D84" si="60">D85+D89+D93</f>
        <v>0</v>
      </c>
      <c r="E84" s="35">
        <f t="shared" ref="E84" si="61">E85+E89+E93</f>
        <v>0</v>
      </c>
      <c r="F84" s="35">
        <f t="shared" si="28"/>
        <v>0</v>
      </c>
      <c r="G84" s="35" t="s">
        <v>13</v>
      </c>
      <c r="H84" s="35" t="s">
        <v>13</v>
      </c>
      <c r="I84" s="35">
        <f>I85+I89+I93</f>
        <v>0</v>
      </c>
    </row>
    <row r="85" spans="1:9" s="32" customFormat="1" ht="15.75" x14ac:dyDescent="0.25">
      <c r="A85" s="37" t="s">
        <v>573</v>
      </c>
      <c r="B85" s="33" t="s">
        <v>55</v>
      </c>
      <c r="C85" s="39">
        <f>SUM(C86:C88)</f>
        <v>0</v>
      </c>
      <c r="D85" s="39">
        <f t="shared" ref="D85" si="62">SUM(D86:D88)</f>
        <v>0</v>
      </c>
      <c r="E85" s="39">
        <f t="shared" ref="E85" si="63">SUM(E86:E88)</f>
        <v>0</v>
      </c>
      <c r="F85" s="39">
        <f t="shared" si="28"/>
        <v>0</v>
      </c>
      <c r="G85" s="38" t="s">
        <v>13</v>
      </c>
      <c r="H85" s="39" t="s">
        <v>13</v>
      </c>
      <c r="I85" s="38">
        <f>SUM(I86:I88)</f>
        <v>0</v>
      </c>
    </row>
    <row r="86" spans="1:9" s="32" customFormat="1" ht="47.25" x14ac:dyDescent="0.25">
      <c r="A86" s="37" t="s">
        <v>574</v>
      </c>
      <c r="B86" s="55" t="s">
        <v>86</v>
      </c>
      <c r="C86" s="38">
        <v>0</v>
      </c>
      <c r="D86" s="38">
        <v>0</v>
      </c>
      <c r="E86" s="38">
        <v>0</v>
      </c>
      <c r="F86" s="38">
        <f t="shared" si="28"/>
        <v>0</v>
      </c>
      <c r="G86" s="38">
        <v>0</v>
      </c>
      <c r="H86" s="38">
        <v>1.07816317063964</v>
      </c>
      <c r="I86" s="38">
        <f t="shared" ref="I86:I88" si="64">(F86*G86*H86)/1000</f>
        <v>0</v>
      </c>
    </row>
    <row r="87" spans="1:9" s="32" customFormat="1" ht="47.25" x14ac:dyDescent="0.25">
      <c r="A87" s="37" t="s">
        <v>575</v>
      </c>
      <c r="B87" s="55" t="s">
        <v>88</v>
      </c>
      <c r="C87" s="38">
        <v>0</v>
      </c>
      <c r="D87" s="38">
        <v>0</v>
      </c>
      <c r="E87" s="38">
        <v>0</v>
      </c>
      <c r="F87" s="38">
        <f t="shared" si="28"/>
        <v>0</v>
      </c>
      <c r="G87" s="38">
        <v>2708723.78</v>
      </c>
      <c r="H87" s="38">
        <v>1.07816317063964</v>
      </c>
      <c r="I87" s="38">
        <f t="shared" si="64"/>
        <v>0</v>
      </c>
    </row>
    <row r="88" spans="1:9" s="32" customFormat="1" ht="47.25" x14ac:dyDescent="0.25">
      <c r="A88" s="37" t="s">
        <v>576</v>
      </c>
      <c r="B88" s="55" t="s">
        <v>90</v>
      </c>
      <c r="C88" s="38">
        <v>0</v>
      </c>
      <c r="D88" s="38">
        <v>0</v>
      </c>
      <c r="E88" s="38">
        <v>0</v>
      </c>
      <c r="F88" s="38">
        <v>0</v>
      </c>
      <c r="G88" s="38">
        <v>0</v>
      </c>
      <c r="H88" s="38">
        <v>1.07816317063964</v>
      </c>
      <c r="I88" s="38">
        <f t="shared" si="64"/>
        <v>0</v>
      </c>
    </row>
    <row r="89" spans="1:9" s="32" customFormat="1" ht="15.75" x14ac:dyDescent="0.25">
      <c r="A89" s="37" t="s">
        <v>577</v>
      </c>
      <c r="B89" s="33" t="s">
        <v>56</v>
      </c>
      <c r="C89" s="39">
        <f>SUM(C90:C92)</f>
        <v>0</v>
      </c>
      <c r="D89" s="39">
        <f>SUM(D90:D92)</f>
        <v>0</v>
      </c>
      <c r="E89" s="39">
        <f>SUM(E90:E92)</f>
        <v>0</v>
      </c>
      <c r="F89" s="39">
        <f t="shared" ref="F89:F100" si="65">SUM(C89:E89)/3</f>
        <v>0</v>
      </c>
      <c r="G89" s="38" t="s">
        <v>13</v>
      </c>
      <c r="H89" s="39" t="s">
        <v>13</v>
      </c>
      <c r="I89" s="38">
        <f>SUM(I90:I92)</f>
        <v>0</v>
      </c>
    </row>
    <row r="90" spans="1:9" s="32" customFormat="1" ht="47.25" x14ac:dyDescent="0.25">
      <c r="A90" s="37" t="s">
        <v>578</v>
      </c>
      <c r="B90" s="33" t="s">
        <v>93</v>
      </c>
      <c r="C90" s="38">
        <v>0</v>
      </c>
      <c r="D90" s="38">
        <v>0</v>
      </c>
      <c r="E90" s="38">
        <v>0</v>
      </c>
      <c r="F90" s="38">
        <f t="shared" si="65"/>
        <v>0</v>
      </c>
      <c r="G90" s="38">
        <v>0</v>
      </c>
      <c r="H90" s="38">
        <v>1.07816317063964</v>
      </c>
      <c r="I90" s="38">
        <f t="shared" ref="I90:I92" si="66">(F90*G90*H90)/1000</f>
        <v>0</v>
      </c>
    </row>
    <row r="91" spans="1:9" s="32" customFormat="1" ht="63" x14ac:dyDescent="0.25">
      <c r="A91" s="37" t="s">
        <v>579</v>
      </c>
      <c r="B91" s="55" t="s">
        <v>95</v>
      </c>
      <c r="C91" s="38">
        <v>0</v>
      </c>
      <c r="D91" s="38">
        <v>0</v>
      </c>
      <c r="E91" s="38">
        <v>0</v>
      </c>
      <c r="F91" s="38">
        <f t="shared" si="65"/>
        <v>0</v>
      </c>
      <c r="G91" s="38">
        <v>0</v>
      </c>
      <c r="H91" s="38">
        <v>1.07816317063964</v>
      </c>
      <c r="I91" s="38">
        <f t="shared" si="66"/>
        <v>0</v>
      </c>
    </row>
    <row r="92" spans="1:9" s="32" customFormat="1" ht="47.25" x14ac:dyDescent="0.25">
      <c r="A92" s="37" t="s">
        <v>580</v>
      </c>
      <c r="B92" s="55" t="s">
        <v>19</v>
      </c>
      <c r="C92" s="38">
        <v>0</v>
      </c>
      <c r="D92" s="38">
        <v>0</v>
      </c>
      <c r="E92" s="38">
        <v>0</v>
      </c>
      <c r="F92" s="38">
        <f t="shared" si="65"/>
        <v>0</v>
      </c>
      <c r="G92" s="38">
        <v>2441057.79</v>
      </c>
      <c r="H92" s="38">
        <v>1.07816317063964</v>
      </c>
      <c r="I92" s="38">
        <f t="shared" si="66"/>
        <v>0</v>
      </c>
    </row>
    <row r="93" spans="1:9" s="32" customFormat="1" ht="15.75" x14ac:dyDescent="0.25">
      <c r="A93" s="37" t="s">
        <v>581</v>
      </c>
      <c r="B93" s="33" t="s">
        <v>57</v>
      </c>
      <c r="C93" s="39">
        <f>SUM(C94:C95)</f>
        <v>0</v>
      </c>
      <c r="D93" s="39">
        <f t="shared" ref="D93" si="67">SUM(D94:D95)</f>
        <v>0</v>
      </c>
      <c r="E93" s="39">
        <f t="shared" ref="E93" si="68">SUM(E94:E95)</f>
        <v>0</v>
      </c>
      <c r="F93" s="39">
        <f t="shared" si="65"/>
        <v>0</v>
      </c>
      <c r="G93" s="38" t="s">
        <v>13</v>
      </c>
      <c r="H93" s="39" t="s">
        <v>13</v>
      </c>
      <c r="I93" s="38">
        <f>SUM(I94:I95)</f>
        <v>0</v>
      </c>
    </row>
    <row r="94" spans="1:9" s="32" customFormat="1" ht="47.25" x14ac:dyDescent="0.25">
      <c r="A94" s="37" t="s">
        <v>582</v>
      </c>
      <c r="B94" s="33" t="s">
        <v>99</v>
      </c>
      <c r="C94" s="38">
        <v>0</v>
      </c>
      <c r="D94" s="38">
        <v>0</v>
      </c>
      <c r="E94" s="38">
        <v>0</v>
      </c>
      <c r="F94" s="38">
        <f t="shared" si="65"/>
        <v>0</v>
      </c>
      <c r="G94" s="38">
        <v>0</v>
      </c>
      <c r="H94" s="38">
        <v>1.07816317063964</v>
      </c>
      <c r="I94" s="38">
        <f>(F94*G94*H94)/1000</f>
        <v>0</v>
      </c>
    </row>
    <row r="95" spans="1:9" s="32" customFormat="1" ht="47.25" x14ac:dyDescent="0.25">
      <c r="A95" s="37" t="s">
        <v>583</v>
      </c>
      <c r="B95" s="55" t="s">
        <v>23</v>
      </c>
      <c r="C95" s="38">
        <v>0</v>
      </c>
      <c r="D95" s="38">
        <v>0</v>
      </c>
      <c r="E95" s="38">
        <v>0</v>
      </c>
      <c r="F95" s="38">
        <f t="shared" si="65"/>
        <v>0</v>
      </c>
      <c r="G95" s="38">
        <v>4710928.93</v>
      </c>
      <c r="H95" s="38">
        <v>1.07816317063964</v>
      </c>
      <c r="I95" s="38">
        <f t="shared" ref="I95" si="69">(F95*G95*H95)/1000</f>
        <v>0</v>
      </c>
    </row>
    <row r="96" spans="1:9" s="32" customFormat="1" ht="31.5" x14ac:dyDescent="0.25">
      <c r="A96" s="17" t="s">
        <v>136</v>
      </c>
      <c r="B96" s="33" t="s">
        <v>102</v>
      </c>
      <c r="C96" s="34">
        <f>C97+C112</f>
        <v>0</v>
      </c>
      <c r="D96" s="34">
        <f t="shared" ref="D96" si="70">D97+D112</f>
        <v>0</v>
      </c>
      <c r="E96" s="34">
        <f t="shared" ref="E96" si="71">E97+E112</f>
        <v>0</v>
      </c>
      <c r="F96" s="34">
        <f t="shared" si="65"/>
        <v>0</v>
      </c>
      <c r="G96" s="34" t="s">
        <v>13</v>
      </c>
      <c r="H96" s="34" t="s">
        <v>13</v>
      </c>
      <c r="I96" s="35">
        <f t="shared" ref="I96" si="72">I97+I112</f>
        <v>0</v>
      </c>
    </row>
    <row r="97" spans="1:9" s="32" customFormat="1" ht="15.75" x14ac:dyDescent="0.25">
      <c r="A97" s="37" t="s">
        <v>137</v>
      </c>
      <c r="B97" s="36" t="s">
        <v>70</v>
      </c>
      <c r="C97" s="35">
        <f>C98+C103+C108+C110</f>
        <v>0</v>
      </c>
      <c r="D97" s="35">
        <f t="shared" ref="D97" si="73">D98+D103+D108+D110</f>
        <v>0</v>
      </c>
      <c r="E97" s="35">
        <f t="shared" ref="E97" si="74">E98+E103+E108+E110</f>
        <v>0</v>
      </c>
      <c r="F97" s="35">
        <f t="shared" si="65"/>
        <v>0</v>
      </c>
      <c r="G97" s="35" t="s">
        <v>13</v>
      </c>
      <c r="H97" s="35" t="s">
        <v>13</v>
      </c>
      <c r="I97" s="35">
        <f t="shared" ref="I97" si="75">I98+I103+I108+I110</f>
        <v>0</v>
      </c>
    </row>
    <row r="98" spans="1:9" s="32" customFormat="1" ht="15.75" x14ac:dyDescent="0.25">
      <c r="A98" s="37" t="s">
        <v>138</v>
      </c>
      <c r="B98" s="33" t="s">
        <v>55</v>
      </c>
      <c r="C98" s="39">
        <f>SUM(C99:C102)</f>
        <v>0</v>
      </c>
      <c r="D98" s="39">
        <f t="shared" ref="D98" si="76">SUM(D99:D102)</f>
        <v>0</v>
      </c>
      <c r="E98" s="39">
        <f t="shared" ref="E98" si="77">SUM(E99:E102)</f>
        <v>0</v>
      </c>
      <c r="F98" s="39">
        <f t="shared" si="65"/>
        <v>0</v>
      </c>
      <c r="G98" s="38" t="s">
        <v>13</v>
      </c>
      <c r="H98" s="39" t="s">
        <v>13</v>
      </c>
      <c r="I98" s="38">
        <f>SUM(I99:I102)</f>
        <v>0</v>
      </c>
    </row>
    <row r="99" spans="1:9" s="32" customFormat="1" ht="47.25" x14ac:dyDescent="0.25">
      <c r="A99" s="37" t="s">
        <v>139</v>
      </c>
      <c r="B99" s="33" t="s">
        <v>106</v>
      </c>
      <c r="C99" s="38">
        <v>0</v>
      </c>
      <c r="D99" s="38">
        <v>0</v>
      </c>
      <c r="E99" s="38">
        <v>0</v>
      </c>
      <c r="F99" s="38">
        <f t="shared" si="65"/>
        <v>0</v>
      </c>
      <c r="G99" s="38">
        <v>0</v>
      </c>
      <c r="H99" s="38">
        <v>1.07816317063964</v>
      </c>
      <c r="I99" s="38">
        <f t="shared" ref="I99" si="78">(F99*G99*H99)/1000</f>
        <v>0</v>
      </c>
    </row>
    <row r="100" spans="1:9" s="32" customFormat="1" ht="63" x14ac:dyDescent="0.25">
      <c r="A100" s="37" t="s">
        <v>140</v>
      </c>
      <c r="B100" s="55" t="s">
        <v>108</v>
      </c>
      <c r="C100" s="38">
        <v>0</v>
      </c>
      <c r="D100" s="38">
        <v>0</v>
      </c>
      <c r="E100" s="38">
        <v>0</v>
      </c>
      <c r="F100" s="38">
        <f t="shared" si="65"/>
        <v>0</v>
      </c>
      <c r="G100" s="38">
        <v>0</v>
      </c>
      <c r="H100" s="38">
        <v>1.07816317063964</v>
      </c>
      <c r="I100" s="38">
        <f>(F100*G100*H100)/1000</f>
        <v>0</v>
      </c>
    </row>
    <row r="101" spans="1:9" s="32" customFormat="1" ht="47.25" x14ac:dyDescent="0.25">
      <c r="A101" s="37" t="s">
        <v>584</v>
      </c>
      <c r="B101" s="33" t="s">
        <v>110</v>
      </c>
      <c r="C101" s="38">
        <v>0</v>
      </c>
      <c r="D101" s="38">
        <v>0</v>
      </c>
      <c r="E101" s="38">
        <v>0</v>
      </c>
      <c r="F101" s="38">
        <v>0</v>
      </c>
      <c r="G101" s="38">
        <v>0</v>
      </c>
      <c r="H101" s="38">
        <v>1.07816317063964</v>
      </c>
      <c r="I101" s="38">
        <f t="shared" ref="I101:I102" si="79">(F101*G101*H101)/1000</f>
        <v>0</v>
      </c>
    </row>
    <row r="102" spans="1:9" s="32" customFormat="1" ht="47.25" x14ac:dyDescent="0.25">
      <c r="A102" s="37" t="s">
        <v>585</v>
      </c>
      <c r="B102" s="33" t="s">
        <v>52</v>
      </c>
      <c r="C102" s="38">
        <v>0</v>
      </c>
      <c r="D102" s="38">
        <v>0</v>
      </c>
      <c r="E102" s="38">
        <v>0</v>
      </c>
      <c r="F102" s="38">
        <v>0</v>
      </c>
      <c r="G102" s="38">
        <v>2489565.21</v>
      </c>
      <c r="H102" s="38">
        <v>1.07816317063964</v>
      </c>
      <c r="I102" s="38">
        <f t="shared" si="79"/>
        <v>0</v>
      </c>
    </row>
    <row r="103" spans="1:9" s="32" customFormat="1" ht="15.75" x14ac:dyDescent="0.25">
      <c r="A103" s="37" t="s">
        <v>141</v>
      </c>
      <c r="B103" s="33" t="s">
        <v>56</v>
      </c>
      <c r="C103" s="39">
        <f>SUM(C104:C107)</f>
        <v>0</v>
      </c>
      <c r="D103" s="39">
        <f t="shared" ref="D103" si="80">SUM(D104:D107)</f>
        <v>0</v>
      </c>
      <c r="E103" s="39">
        <f t="shared" ref="E103" si="81">SUM(E104:E107)</f>
        <v>0</v>
      </c>
      <c r="F103" s="39">
        <f t="shared" ref="F103:F128" si="82">SUM(C103:E103)/3</f>
        <v>0</v>
      </c>
      <c r="G103" s="38" t="s">
        <v>13</v>
      </c>
      <c r="H103" s="39" t="s">
        <v>13</v>
      </c>
      <c r="I103" s="38">
        <f>SUM(I104:I107)</f>
        <v>0</v>
      </c>
    </row>
    <row r="104" spans="1:9" s="32" customFormat="1" ht="47.25" x14ac:dyDescent="0.25">
      <c r="A104" s="37" t="s">
        <v>142</v>
      </c>
      <c r="B104" s="55" t="s">
        <v>113</v>
      </c>
      <c r="C104" s="38">
        <v>0</v>
      </c>
      <c r="D104" s="38">
        <v>0</v>
      </c>
      <c r="E104" s="38">
        <v>0</v>
      </c>
      <c r="F104" s="38">
        <f t="shared" si="82"/>
        <v>0</v>
      </c>
      <c r="G104" s="38">
        <v>0</v>
      </c>
      <c r="H104" s="38">
        <v>1.07816317063964</v>
      </c>
      <c r="I104" s="38">
        <f t="shared" ref="I104" si="83">(F104*G104*H104)/1000</f>
        <v>0</v>
      </c>
    </row>
    <row r="105" spans="1:9" s="32" customFormat="1" ht="63" x14ac:dyDescent="0.25">
      <c r="A105" s="37" t="s">
        <v>586</v>
      </c>
      <c r="B105" s="33" t="s">
        <v>115</v>
      </c>
      <c r="C105" s="38">
        <v>0</v>
      </c>
      <c r="D105" s="38">
        <v>0</v>
      </c>
      <c r="E105" s="38">
        <v>0</v>
      </c>
      <c r="F105" s="38">
        <f t="shared" si="82"/>
        <v>0</v>
      </c>
      <c r="G105" s="38">
        <v>0</v>
      </c>
      <c r="H105" s="38">
        <v>1.07816317063964</v>
      </c>
      <c r="I105" s="38">
        <f>(F105*G105*H105)/1000</f>
        <v>0</v>
      </c>
    </row>
    <row r="106" spans="1:9" s="32" customFormat="1" ht="47.25" x14ac:dyDescent="0.25">
      <c r="A106" s="37" t="s">
        <v>587</v>
      </c>
      <c r="B106" s="33" t="s">
        <v>24</v>
      </c>
      <c r="C106" s="38">
        <v>0</v>
      </c>
      <c r="D106" s="38">
        <v>0</v>
      </c>
      <c r="E106" s="38">
        <v>0</v>
      </c>
      <c r="F106" s="38">
        <f t="shared" si="82"/>
        <v>0</v>
      </c>
      <c r="G106" s="38">
        <v>3059161.82</v>
      </c>
      <c r="H106" s="38">
        <v>1.07816317063964</v>
      </c>
      <c r="I106" s="38">
        <f t="shared" ref="I106:I107" si="84">(F106*G106*H106)/1000</f>
        <v>0</v>
      </c>
    </row>
    <row r="107" spans="1:9" s="32" customFormat="1" ht="47.25" x14ac:dyDescent="0.25">
      <c r="A107" s="37" t="s">
        <v>588</v>
      </c>
      <c r="B107" s="33" t="s">
        <v>487</v>
      </c>
      <c r="C107" s="38">
        <v>0</v>
      </c>
      <c r="D107" s="38">
        <v>0</v>
      </c>
      <c r="E107" s="38">
        <v>0</v>
      </c>
      <c r="F107" s="38">
        <f t="shared" si="82"/>
        <v>0</v>
      </c>
      <c r="G107" s="38">
        <v>3201925.28</v>
      </c>
      <c r="H107" s="38">
        <v>1.07816317063964</v>
      </c>
      <c r="I107" s="38">
        <f t="shared" si="84"/>
        <v>0</v>
      </c>
    </row>
    <row r="108" spans="1:9" s="32" customFormat="1" ht="15.75" x14ac:dyDescent="0.25">
      <c r="A108" s="37" t="s">
        <v>143</v>
      </c>
      <c r="B108" s="33" t="s">
        <v>57</v>
      </c>
      <c r="C108" s="39">
        <f>SUM(C109)</f>
        <v>0</v>
      </c>
      <c r="D108" s="39">
        <f t="shared" ref="D108" si="85">SUM(D109)</f>
        <v>0</v>
      </c>
      <c r="E108" s="39">
        <f t="shared" ref="E108" si="86">SUM(E109)</f>
        <v>0</v>
      </c>
      <c r="F108" s="39">
        <f t="shared" si="82"/>
        <v>0</v>
      </c>
      <c r="G108" s="38" t="s">
        <v>13</v>
      </c>
      <c r="H108" s="39" t="s">
        <v>13</v>
      </c>
      <c r="I108" s="38">
        <f>SUM(I109)</f>
        <v>0</v>
      </c>
    </row>
    <row r="109" spans="1:9" s="32" customFormat="1" ht="47.25" x14ac:dyDescent="0.25">
      <c r="A109" s="37" t="s">
        <v>589</v>
      </c>
      <c r="B109" s="55" t="s">
        <v>118</v>
      </c>
      <c r="C109" s="38">
        <v>0</v>
      </c>
      <c r="D109" s="38">
        <v>0</v>
      </c>
      <c r="E109" s="38">
        <v>0</v>
      </c>
      <c r="F109" s="38">
        <f t="shared" si="82"/>
        <v>0</v>
      </c>
      <c r="G109" s="38">
        <v>0</v>
      </c>
      <c r="H109" s="38">
        <v>1.07816317063964</v>
      </c>
      <c r="I109" s="38">
        <f t="shared" ref="I109" si="87">(F109*G109*H109)/1000</f>
        <v>0</v>
      </c>
    </row>
    <row r="110" spans="1:9" s="32" customFormat="1" ht="15.75" x14ac:dyDescent="0.25">
      <c r="A110" s="37" t="s">
        <v>590</v>
      </c>
      <c r="B110" s="33" t="s">
        <v>502</v>
      </c>
      <c r="C110" s="39">
        <f>SUM(C111)</f>
        <v>0</v>
      </c>
      <c r="D110" s="39">
        <f t="shared" ref="D110" si="88">SUM(D111)</f>
        <v>0</v>
      </c>
      <c r="E110" s="39">
        <f t="shared" ref="E110" si="89">SUM(E111)</f>
        <v>0</v>
      </c>
      <c r="F110" s="39">
        <f t="shared" si="82"/>
        <v>0</v>
      </c>
      <c r="G110" s="38" t="s">
        <v>13</v>
      </c>
      <c r="H110" s="39" t="s">
        <v>13</v>
      </c>
      <c r="I110" s="38">
        <f>SUM(I111)</f>
        <v>0</v>
      </c>
    </row>
    <row r="111" spans="1:9" s="32" customFormat="1" ht="47.25" x14ac:dyDescent="0.25">
      <c r="A111" s="37" t="s">
        <v>591</v>
      </c>
      <c r="B111" s="55" t="s">
        <v>486</v>
      </c>
      <c r="C111" s="38">
        <v>0</v>
      </c>
      <c r="D111" s="38">
        <v>0</v>
      </c>
      <c r="E111" s="38">
        <v>0</v>
      </c>
      <c r="F111" s="38">
        <f t="shared" si="82"/>
        <v>0</v>
      </c>
      <c r="G111" s="38">
        <v>4411288.0999999996</v>
      </c>
      <c r="H111" s="38">
        <v>1.07816317063964</v>
      </c>
      <c r="I111" s="38">
        <f t="shared" ref="I111" si="90">(F111*G111*H111)/1000</f>
        <v>0</v>
      </c>
    </row>
    <row r="112" spans="1:9" s="32" customFormat="1" ht="15.75" x14ac:dyDescent="0.25">
      <c r="A112" s="37" t="s">
        <v>592</v>
      </c>
      <c r="B112" s="36" t="s">
        <v>83</v>
      </c>
      <c r="C112" s="35">
        <f>C113+C115+C118</f>
        <v>0</v>
      </c>
      <c r="D112" s="35">
        <f t="shared" ref="D112" si="91">D113+D115+D118</f>
        <v>0</v>
      </c>
      <c r="E112" s="35">
        <f t="shared" ref="E112" si="92">E113+E115+E118</f>
        <v>0</v>
      </c>
      <c r="F112" s="35">
        <f t="shared" si="82"/>
        <v>0</v>
      </c>
      <c r="G112" s="35" t="s">
        <v>13</v>
      </c>
      <c r="H112" s="35" t="s">
        <v>13</v>
      </c>
      <c r="I112" s="35">
        <f t="shared" ref="I112" si="93">I113+I115+I118</f>
        <v>0</v>
      </c>
    </row>
    <row r="113" spans="1:9" s="32" customFormat="1" ht="15.75" x14ac:dyDescent="0.25">
      <c r="A113" s="37" t="s">
        <v>593</v>
      </c>
      <c r="B113" s="33" t="s">
        <v>55</v>
      </c>
      <c r="C113" s="39">
        <f>C114</f>
        <v>0</v>
      </c>
      <c r="D113" s="39">
        <f t="shared" ref="D113" si="94">D114</f>
        <v>0</v>
      </c>
      <c r="E113" s="39">
        <f t="shared" ref="E113" si="95">E114</f>
        <v>0</v>
      </c>
      <c r="F113" s="39">
        <f t="shared" si="82"/>
        <v>0</v>
      </c>
      <c r="G113" s="38" t="s">
        <v>13</v>
      </c>
      <c r="H113" s="39" t="s">
        <v>13</v>
      </c>
      <c r="I113" s="38">
        <f t="shared" ref="I113" si="96">I114</f>
        <v>0</v>
      </c>
    </row>
    <row r="114" spans="1:9" s="32" customFormat="1" ht="47.25" x14ac:dyDescent="0.25">
      <c r="A114" s="37" t="s">
        <v>594</v>
      </c>
      <c r="B114" s="33" t="s">
        <v>22</v>
      </c>
      <c r="C114" s="38">
        <v>0</v>
      </c>
      <c r="D114" s="38">
        <v>0</v>
      </c>
      <c r="E114" s="38">
        <v>0</v>
      </c>
      <c r="F114" s="38">
        <f t="shared" si="82"/>
        <v>0</v>
      </c>
      <c r="G114" s="38">
        <v>2129013.5699999998</v>
      </c>
      <c r="H114" s="38">
        <v>1.07816317063964</v>
      </c>
      <c r="I114" s="38">
        <f t="shared" ref="I114" si="97">(F114*G114*H114)/1000</f>
        <v>0</v>
      </c>
    </row>
    <row r="115" spans="1:9" s="32" customFormat="1" ht="15.75" x14ac:dyDescent="0.25">
      <c r="A115" s="37" t="s">
        <v>595</v>
      </c>
      <c r="B115" s="33" t="s">
        <v>56</v>
      </c>
      <c r="C115" s="39">
        <f>SUM(C116:C117)</f>
        <v>0</v>
      </c>
      <c r="D115" s="39">
        <f t="shared" ref="D115" si="98">SUM(D116:D117)</f>
        <v>0</v>
      </c>
      <c r="E115" s="39">
        <f t="shared" ref="E115" si="99">SUM(E116:E117)</f>
        <v>0</v>
      </c>
      <c r="F115" s="39">
        <f t="shared" si="82"/>
        <v>0</v>
      </c>
      <c r="G115" s="38" t="s">
        <v>13</v>
      </c>
      <c r="H115" s="39" t="s">
        <v>13</v>
      </c>
      <c r="I115" s="38">
        <f>SUM(I116:I117)</f>
        <v>0</v>
      </c>
    </row>
    <row r="116" spans="1:9" s="32" customFormat="1" ht="47.25" x14ac:dyDescent="0.25">
      <c r="A116" s="37" t="s">
        <v>596</v>
      </c>
      <c r="B116" s="33" t="s">
        <v>124</v>
      </c>
      <c r="C116" s="38">
        <v>0</v>
      </c>
      <c r="D116" s="38">
        <v>0</v>
      </c>
      <c r="E116" s="38">
        <v>0</v>
      </c>
      <c r="F116" s="38">
        <f t="shared" si="82"/>
        <v>0</v>
      </c>
      <c r="G116" s="38">
        <v>0</v>
      </c>
      <c r="H116" s="38">
        <v>1.07816317063964</v>
      </c>
      <c r="I116" s="38">
        <f t="shared" ref="I116:I117" si="100">(F116*G116*H116)/1000</f>
        <v>0</v>
      </c>
    </row>
    <row r="117" spans="1:9" s="32" customFormat="1" ht="47.25" x14ac:dyDescent="0.25">
      <c r="A117" s="37" t="s">
        <v>597</v>
      </c>
      <c r="B117" s="33" t="s">
        <v>19</v>
      </c>
      <c r="C117" s="38">
        <v>0</v>
      </c>
      <c r="D117" s="38">
        <v>0</v>
      </c>
      <c r="E117" s="38">
        <v>0</v>
      </c>
      <c r="F117" s="38">
        <f t="shared" si="82"/>
        <v>0</v>
      </c>
      <c r="G117" s="38">
        <v>2624887.35</v>
      </c>
      <c r="H117" s="38">
        <v>1.07816317063964</v>
      </c>
      <c r="I117" s="38">
        <f t="shared" si="100"/>
        <v>0</v>
      </c>
    </row>
    <row r="118" spans="1:9" s="32" customFormat="1" ht="15.75" x14ac:dyDescent="0.25">
      <c r="A118" s="37" t="s">
        <v>598</v>
      </c>
      <c r="B118" s="33" t="s">
        <v>57</v>
      </c>
      <c r="C118" s="38">
        <f>C119</f>
        <v>0</v>
      </c>
      <c r="D118" s="38">
        <f t="shared" ref="D118" si="101">D119</f>
        <v>0</v>
      </c>
      <c r="E118" s="38">
        <f t="shared" ref="E118" si="102">E119</f>
        <v>0</v>
      </c>
      <c r="F118" s="39">
        <f t="shared" si="82"/>
        <v>0</v>
      </c>
      <c r="G118" s="40" t="s">
        <v>13</v>
      </c>
      <c r="H118" s="38" t="s">
        <v>13</v>
      </c>
      <c r="I118" s="38">
        <f t="shared" ref="I118" si="103">I119</f>
        <v>0</v>
      </c>
    </row>
    <row r="119" spans="1:9" s="32" customFormat="1" ht="47.25" x14ac:dyDescent="0.25">
      <c r="A119" s="37" t="s">
        <v>599</v>
      </c>
      <c r="B119" s="33" t="s">
        <v>23</v>
      </c>
      <c r="C119" s="38">
        <v>0</v>
      </c>
      <c r="D119" s="38">
        <v>0</v>
      </c>
      <c r="E119" s="38">
        <v>0</v>
      </c>
      <c r="F119" s="38">
        <f t="shared" si="82"/>
        <v>0</v>
      </c>
      <c r="G119" s="38">
        <v>4869001.88</v>
      </c>
      <c r="H119" s="38">
        <v>1.07816317063964</v>
      </c>
      <c r="I119" s="38">
        <f>(F119*G119*H119)/1000</f>
        <v>0</v>
      </c>
    </row>
    <row r="120" spans="1:9" s="32" customFormat="1" ht="15.75" x14ac:dyDescent="0.25">
      <c r="A120" s="17" t="s">
        <v>144</v>
      </c>
      <c r="B120" s="33" t="s">
        <v>126</v>
      </c>
      <c r="C120" s="35">
        <f>SUM(C121)</f>
        <v>0</v>
      </c>
      <c r="D120" s="35">
        <f>SUM(D121)</f>
        <v>0</v>
      </c>
      <c r="E120" s="35">
        <f>SUM(E121)</f>
        <v>0</v>
      </c>
      <c r="F120" s="41">
        <f t="shared" si="82"/>
        <v>0</v>
      </c>
      <c r="G120" s="40" t="s">
        <v>13</v>
      </c>
      <c r="H120" s="40" t="s">
        <v>13</v>
      </c>
      <c r="I120" s="35">
        <f>SUM(I121)</f>
        <v>0</v>
      </c>
    </row>
    <row r="121" spans="1:9" s="32" customFormat="1" ht="47.25" x14ac:dyDescent="0.25">
      <c r="A121" s="37" t="s">
        <v>600</v>
      </c>
      <c r="B121" s="55" t="s">
        <v>128</v>
      </c>
      <c r="C121" s="38">
        <v>0</v>
      </c>
      <c r="D121" s="38">
        <v>0</v>
      </c>
      <c r="E121" s="38">
        <v>0</v>
      </c>
      <c r="F121" s="38">
        <f t="shared" si="82"/>
        <v>0</v>
      </c>
      <c r="G121" s="38">
        <v>0</v>
      </c>
      <c r="H121" s="38">
        <v>1.07816317063964</v>
      </c>
      <c r="I121" s="38">
        <f>(F121*G121*H121)/1000</f>
        <v>0</v>
      </c>
    </row>
    <row r="122" spans="1:9" s="32" customFormat="1" ht="31.5" x14ac:dyDescent="0.25">
      <c r="A122" s="59" t="s">
        <v>146</v>
      </c>
      <c r="B122" s="28" t="s">
        <v>15</v>
      </c>
      <c r="C122" s="48">
        <f>C123+C195</f>
        <v>5.7436999999999996</v>
      </c>
      <c r="D122" s="48">
        <f t="shared" ref="D122" si="104">D123+D195</f>
        <v>14.565299999999999</v>
      </c>
      <c r="E122" s="48">
        <f>E123+E195</f>
        <v>7.2465000000000002</v>
      </c>
      <c r="F122" s="48">
        <f t="shared" si="82"/>
        <v>9.1851666666666656</v>
      </c>
      <c r="G122" s="48" t="s">
        <v>13</v>
      </c>
      <c r="H122" s="48" t="s">
        <v>13</v>
      </c>
      <c r="I122" s="25">
        <f t="shared" ref="I122" si="105">I123+I195</f>
        <v>71932.8489382853</v>
      </c>
    </row>
    <row r="123" spans="1:9" s="32" customFormat="1" ht="33" customHeight="1" x14ac:dyDescent="0.25">
      <c r="A123" s="60" t="s">
        <v>147</v>
      </c>
      <c r="B123" s="28" t="s">
        <v>54</v>
      </c>
      <c r="C123" s="48">
        <f>C124+C157+C194</f>
        <v>5.2164999999999999</v>
      </c>
      <c r="D123" s="48">
        <f t="shared" ref="D123:E123" si="106">D124+D157+D194</f>
        <v>14.565299999999999</v>
      </c>
      <c r="E123" s="48">
        <f t="shared" si="106"/>
        <v>7.2465000000000002</v>
      </c>
      <c r="F123" s="48">
        <f t="shared" si="82"/>
        <v>9.0094333333333321</v>
      </c>
      <c r="G123" s="25" t="s">
        <v>13</v>
      </c>
      <c r="H123" s="48" t="s">
        <v>13</v>
      </c>
      <c r="I123" s="25">
        <f t="shared" ref="I123" si="107">I124+I157+I194</f>
        <v>70768.232986609975</v>
      </c>
    </row>
    <row r="124" spans="1:9" s="32" customFormat="1" ht="15.75" x14ac:dyDescent="0.25">
      <c r="A124" s="17" t="s">
        <v>148</v>
      </c>
      <c r="B124" s="33" t="s">
        <v>64</v>
      </c>
      <c r="C124" s="34">
        <f>C125+C144</f>
        <v>3.7204999999999999</v>
      </c>
      <c r="D124" s="34">
        <f t="shared" ref="D124:E124" si="108">D125+D144</f>
        <v>13.096299999999999</v>
      </c>
      <c r="E124" s="34">
        <f t="shared" si="108"/>
        <v>7.1485000000000003</v>
      </c>
      <c r="F124" s="34">
        <f t="shared" si="82"/>
        <v>7.9884333333333331</v>
      </c>
      <c r="G124" s="34" t="s">
        <v>13</v>
      </c>
      <c r="H124" s="34" t="s">
        <v>13</v>
      </c>
      <c r="I124" s="35">
        <f t="shared" ref="I124" si="109">I125+I144</f>
        <v>61536.398680492479</v>
      </c>
    </row>
    <row r="125" spans="1:9" s="32" customFormat="1" ht="15.75" x14ac:dyDescent="0.25">
      <c r="A125" s="37" t="s">
        <v>149</v>
      </c>
      <c r="B125" s="22" t="s">
        <v>150</v>
      </c>
      <c r="C125" s="35">
        <f>C126+C129+C134+C139</f>
        <v>3.3226</v>
      </c>
      <c r="D125" s="35">
        <f t="shared" ref="D125:E125" si="110">D126+D129+D134+D139</f>
        <v>11.6328</v>
      </c>
      <c r="E125" s="35">
        <f t="shared" si="110"/>
        <v>6.1440999999999999</v>
      </c>
      <c r="F125" s="35">
        <f t="shared" si="82"/>
        <v>7.0331666666666663</v>
      </c>
      <c r="G125" s="35" t="s">
        <v>13</v>
      </c>
      <c r="H125" s="35" t="s">
        <v>13</v>
      </c>
      <c r="I125" s="35">
        <f t="shared" ref="I125" si="111">I126+I129+I134+I139</f>
        <v>44994.487802538824</v>
      </c>
    </row>
    <row r="126" spans="1:9" s="32" customFormat="1" ht="15.75" x14ac:dyDescent="0.25">
      <c r="A126" s="37" t="s">
        <v>151</v>
      </c>
      <c r="B126" s="33" t="s">
        <v>152</v>
      </c>
      <c r="C126" s="39">
        <f>SUM(C127:C128)</f>
        <v>0</v>
      </c>
      <c r="D126" s="39">
        <f t="shared" ref="D126:E126" si="112">SUM(D127:D128)</f>
        <v>0</v>
      </c>
      <c r="E126" s="39">
        <f t="shared" si="112"/>
        <v>0.193</v>
      </c>
      <c r="F126" s="39">
        <f t="shared" si="82"/>
        <v>6.433333333333334E-2</v>
      </c>
      <c r="G126" s="38" t="s">
        <v>13</v>
      </c>
      <c r="H126" s="39" t="s">
        <v>13</v>
      </c>
      <c r="I126" s="38">
        <f>SUM(I127:I128)</f>
        <v>92.672333899097268</v>
      </c>
    </row>
    <row r="127" spans="1:9" s="32" customFormat="1" ht="47.25" x14ac:dyDescent="0.25">
      <c r="A127" s="37" t="s">
        <v>153</v>
      </c>
      <c r="B127" s="33" t="s">
        <v>26</v>
      </c>
      <c r="C127" s="38">
        <v>0</v>
      </c>
      <c r="D127" s="38">
        <v>0</v>
      </c>
      <c r="E127" s="38">
        <v>0</v>
      </c>
      <c r="F127" s="38">
        <f t="shared" si="82"/>
        <v>0</v>
      </c>
      <c r="G127" s="38">
        <v>0</v>
      </c>
      <c r="H127" s="38">
        <v>1.07816317063964</v>
      </c>
      <c r="I127" s="38">
        <f t="shared" ref="I127:I128" si="113">(F127*G127*H127)/1000</f>
        <v>0</v>
      </c>
    </row>
    <row r="128" spans="1:9" s="32" customFormat="1" ht="47.25" x14ac:dyDescent="0.25">
      <c r="A128" s="37" t="s">
        <v>154</v>
      </c>
      <c r="B128" s="33" t="s">
        <v>25</v>
      </c>
      <c r="C128" s="38">
        <v>0</v>
      </c>
      <c r="D128" s="38">
        <v>0</v>
      </c>
      <c r="E128" s="38">
        <v>0.193</v>
      </c>
      <c r="F128" s="38">
        <f t="shared" si="82"/>
        <v>6.433333333333334E-2</v>
      </c>
      <c r="G128" s="38">
        <v>1336071.05</v>
      </c>
      <c r="H128" s="38">
        <v>1.07816317063964</v>
      </c>
      <c r="I128" s="38">
        <f t="shared" si="113"/>
        <v>92.672333899097268</v>
      </c>
    </row>
    <row r="129" spans="1:9" s="32" customFormat="1" ht="15.75" x14ac:dyDescent="0.25">
      <c r="A129" s="37" t="s">
        <v>155</v>
      </c>
      <c r="B129" s="33" t="s">
        <v>156</v>
      </c>
      <c r="C129" s="39">
        <f>SUM(C130:C133)</f>
        <v>0</v>
      </c>
      <c r="D129" s="39">
        <f>SUM(D130:D133)</f>
        <v>0</v>
      </c>
      <c r="E129" s="39">
        <f>SUM(E130:E133)</f>
        <v>8.7999999999999995E-2</v>
      </c>
      <c r="F129" s="39">
        <f>SUM(F130:F133)</f>
        <v>2.9333333333333333E-2</v>
      </c>
      <c r="G129" s="38" t="s">
        <v>13</v>
      </c>
      <c r="H129" s="39" t="s">
        <v>13</v>
      </c>
      <c r="I129" s="38">
        <f>SUM(I130:I133)</f>
        <v>184.88034641370228</v>
      </c>
    </row>
    <row r="130" spans="1:9" s="32" customFormat="1" ht="63" x14ac:dyDescent="0.25">
      <c r="A130" s="37" t="s">
        <v>157</v>
      </c>
      <c r="B130" s="55" t="s">
        <v>158</v>
      </c>
      <c r="C130" s="38">
        <v>0</v>
      </c>
      <c r="D130" s="38">
        <v>0</v>
      </c>
      <c r="E130" s="38">
        <v>0</v>
      </c>
      <c r="F130" s="38">
        <f t="shared" ref="F130:F147" si="114">SUM(C130:E130)/3</f>
        <v>0</v>
      </c>
      <c r="G130" s="38">
        <v>0</v>
      </c>
      <c r="H130" s="38">
        <v>1.07816317063964</v>
      </c>
      <c r="I130" s="38">
        <f t="shared" ref="I130:I133" si="115">(F130*G130*H130)/1000</f>
        <v>0</v>
      </c>
    </row>
    <row r="131" spans="1:9" s="32" customFormat="1" ht="63" x14ac:dyDescent="0.25">
      <c r="A131" s="37" t="s">
        <v>159</v>
      </c>
      <c r="B131" s="33" t="s">
        <v>27</v>
      </c>
      <c r="C131" s="38">
        <v>0</v>
      </c>
      <c r="D131" s="38">
        <v>0</v>
      </c>
      <c r="E131" s="38">
        <v>0</v>
      </c>
      <c r="F131" s="38">
        <f t="shared" si="114"/>
        <v>0</v>
      </c>
      <c r="G131" s="38">
        <v>4670325.96</v>
      </c>
      <c r="H131" s="38">
        <v>1.07816317063964</v>
      </c>
      <c r="I131" s="38">
        <f t="shared" si="115"/>
        <v>0</v>
      </c>
    </row>
    <row r="132" spans="1:9" s="32" customFormat="1" ht="63" x14ac:dyDescent="0.25">
      <c r="A132" s="37" t="s">
        <v>160</v>
      </c>
      <c r="B132" s="55" t="s">
        <v>28</v>
      </c>
      <c r="C132" s="38">
        <v>0</v>
      </c>
      <c r="D132" s="38">
        <v>0</v>
      </c>
      <c r="E132" s="38">
        <v>0</v>
      </c>
      <c r="F132" s="38">
        <f t="shared" si="114"/>
        <v>0</v>
      </c>
      <c r="G132" s="38">
        <v>0</v>
      </c>
      <c r="H132" s="38">
        <v>1.07816317063964</v>
      </c>
      <c r="I132" s="38">
        <f t="shared" si="115"/>
        <v>0</v>
      </c>
    </row>
    <row r="133" spans="1:9" s="32" customFormat="1" ht="47.25" x14ac:dyDescent="0.25">
      <c r="A133" s="37" t="s">
        <v>519</v>
      </c>
      <c r="B133" s="55" t="s">
        <v>489</v>
      </c>
      <c r="C133" s="38">
        <v>0</v>
      </c>
      <c r="D133" s="38">
        <v>0</v>
      </c>
      <c r="E133" s="38">
        <v>8.7999999999999995E-2</v>
      </c>
      <c r="F133" s="38">
        <f t="shared" si="114"/>
        <v>2.9333333333333333E-2</v>
      </c>
      <c r="G133" s="38">
        <v>5845811.8899999997</v>
      </c>
      <c r="H133" s="38">
        <v>1.07816317063964</v>
      </c>
      <c r="I133" s="38">
        <f t="shared" si="115"/>
        <v>184.88034641370228</v>
      </c>
    </row>
    <row r="134" spans="1:9" s="32" customFormat="1" ht="15.75" x14ac:dyDescent="0.25">
      <c r="A134" s="37" t="s">
        <v>161</v>
      </c>
      <c r="B134" s="33" t="s">
        <v>162</v>
      </c>
      <c r="C134" s="39">
        <f>SUM(C135:C138)</f>
        <v>3.3226</v>
      </c>
      <c r="D134" s="39">
        <f t="shared" ref="D134:E134" si="116">SUM(D135:D138)</f>
        <v>11.6328</v>
      </c>
      <c r="E134" s="39">
        <f t="shared" si="116"/>
        <v>5.6881000000000004</v>
      </c>
      <c r="F134" s="39">
        <f t="shared" si="114"/>
        <v>6.8811666666666662</v>
      </c>
      <c r="G134" s="38" t="s">
        <v>13</v>
      </c>
      <c r="H134" s="39" t="s">
        <v>13</v>
      </c>
      <c r="I134" s="38">
        <f>SUM(I135:I138)</f>
        <v>44368.514904728174</v>
      </c>
    </row>
    <row r="135" spans="1:9" s="32" customFormat="1" ht="63" x14ac:dyDescent="0.25">
      <c r="A135" s="37" t="s">
        <v>163</v>
      </c>
      <c r="B135" s="33" t="s">
        <v>29</v>
      </c>
      <c r="C135" s="38">
        <v>0</v>
      </c>
      <c r="D135" s="38">
        <v>0</v>
      </c>
      <c r="E135" s="38">
        <v>0</v>
      </c>
      <c r="F135" s="38">
        <f t="shared" si="114"/>
        <v>0</v>
      </c>
      <c r="G135" s="38">
        <v>0</v>
      </c>
      <c r="H135" s="38">
        <v>1.07816317063964</v>
      </c>
      <c r="I135" s="38">
        <f t="shared" ref="I135:I138" si="117">(F135*G135*H135)/1000</f>
        <v>0</v>
      </c>
    </row>
    <row r="136" spans="1:9" s="32" customFormat="1" ht="63" x14ac:dyDescent="0.25">
      <c r="A136" s="37" t="s">
        <v>164</v>
      </c>
      <c r="B136" s="55" t="s">
        <v>30</v>
      </c>
      <c r="C136" s="38">
        <v>0</v>
      </c>
      <c r="D136" s="38">
        <v>0</v>
      </c>
      <c r="E136" s="38">
        <v>0</v>
      </c>
      <c r="F136" s="38">
        <f t="shared" si="114"/>
        <v>0</v>
      </c>
      <c r="G136" s="38">
        <v>0</v>
      </c>
      <c r="H136" s="38">
        <v>1.07816317063964</v>
      </c>
      <c r="I136" s="38">
        <f t="shared" si="117"/>
        <v>0</v>
      </c>
    </row>
    <row r="137" spans="1:9" s="32" customFormat="1" ht="63" x14ac:dyDescent="0.25">
      <c r="A137" s="37" t="s">
        <v>165</v>
      </c>
      <c r="B137" s="55" t="s">
        <v>166</v>
      </c>
      <c r="C137" s="38">
        <v>0</v>
      </c>
      <c r="D137" s="38">
        <v>0</v>
      </c>
      <c r="E137" s="38">
        <v>0</v>
      </c>
      <c r="F137" s="38">
        <f t="shared" si="114"/>
        <v>0</v>
      </c>
      <c r="G137" s="38">
        <v>0</v>
      </c>
      <c r="H137" s="38">
        <v>1.07816317063964</v>
      </c>
      <c r="I137" s="38">
        <f t="shared" si="117"/>
        <v>0</v>
      </c>
    </row>
    <row r="138" spans="1:9" s="32" customFormat="1" ht="47.25" x14ac:dyDescent="0.25">
      <c r="A138" s="37" t="s">
        <v>520</v>
      </c>
      <c r="B138" s="55" t="s">
        <v>38</v>
      </c>
      <c r="C138" s="38">
        <v>3.3226</v>
      </c>
      <c r="D138" s="38">
        <v>11.6328</v>
      </c>
      <c r="E138" s="38">
        <v>5.6881000000000004</v>
      </c>
      <c r="F138" s="38">
        <f t="shared" si="114"/>
        <v>6.8811666666666662</v>
      </c>
      <c r="G138" s="38">
        <v>5980373.7000000002</v>
      </c>
      <c r="H138" s="38">
        <v>1.07816317063964</v>
      </c>
      <c r="I138" s="38">
        <f t="shared" si="117"/>
        <v>44368.514904728174</v>
      </c>
    </row>
    <row r="139" spans="1:9" s="32" customFormat="1" ht="15.75" x14ac:dyDescent="0.25">
      <c r="A139" s="37" t="s">
        <v>167</v>
      </c>
      <c r="B139" s="33" t="s">
        <v>168</v>
      </c>
      <c r="C139" s="39">
        <f>SUM(C140:C143)</f>
        <v>0</v>
      </c>
      <c r="D139" s="39">
        <f t="shared" ref="D139" si="118">SUM(D140:D143)</f>
        <v>0</v>
      </c>
      <c r="E139" s="39">
        <f>SUM(E140:E143)</f>
        <v>0.17499999999999999</v>
      </c>
      <c r="F139" s="39">
        <f t="shared" si="114"/>
        <v>5.8333333333333327E-2</v>
      </c>
      <c r="G139" s="38" t="s">
        <v>13</v>
      </c>
      <c r="H139" s="39" t="s">
        <v>13</v>
      </c>
      <c r="I139" s="38">
        <f>SUM(I140:I143)</f>
        <v>348.42021749784823</v>
      </c>
    </row>
    <row r="140" spans="1:9" s="32" customFormat="1" ht="63" x14ac:dyDescent="0.25">
      <c r="A140" s="37" t="s">
        <v>169</v>
      </c>
      <c r="B140" s="33" t="s">
        <v>31</v>
      </c>
      <c r="C140" s="38">
        <v>0</v>
      </c>
      <c r="D140" s="38">
        <v>0</v>
      </c>
      <c r="E140" s="38">
        <v>0</v>
      </c>
      <c r="F140" s="38">
        <f t="shared" si="114"/>
        <v>0</v>
      </c>
      <c r="G140" s="38">
        <v>0</v>
      </c>
      <c r="H140" s="38">
        <v>1.07816317063964</v>
      </c>
      <c r="I140" s="38">
        <f t="shared" ref="I140:I143" si="119">(F140*G140*H140)/1000</f>
        <v>0</v>
      </c>
    </row>
    <row r="141" spans="1:9" s="32" customFormat="1" ht="63" x14ac:dyDescent="0.25">
      <c r="A141" s="37" t="s">
        <v>170</v>
      </c>
      <c r="B141" s="55" t="s">
        <v>171</v>
      </c>
      <c r="C141" s="38">
        <v>0</v>
      </c>
      <c r="D141" s="38">
        <v>0</v>
      </c>
      <c r="E141" s="38">
        <v>0</v>
      </c>
      <c r="F141" s="38">
        <f t="shared" si="114"/>
        <v>0</v>
      </c>
      <c r="G141" s="38">
        <v>0</v>
      </c>
      <c r="H141" s="38">
        <v>1.07816317063964</v>
      </c>
      <c r="I141" s="38">
        <f t="shared" si="119"/>
        <v>0</v>
      </c>
    </row>
    <row r="142" spans="1:9" s="32" customFormat="1" ht="63" x14ac:dyDescent="0.25">
      <c r="A142" s="37" t="s">
        <v>172</v>
      </c>
      <c r="B142" s="33" t="s">
        <v>173</v>
      </c>
      <c r="C142" s="38">
        <v>0</v>
      </c>
      <c r="D142" s="38">
        <v>0</v>
      </c>
      <c r="E142" s="38">
        <v>0</v>
      </c>
      <c r="F142" s="38">
        <f t="shared" si="114"/>
        <v>0</v>
      </c>
      <c r="G142" s="38">
        <v>0</v>
      </c>
      <c r="H142" s="38">
        <v>1.07816317063964</v>
      </c>
      <c r="I142" s="38">
        <f t="shared" si="119"/>
        <v>0</v>
      </c>
    </row>
    <row r="143" spans="1:9" s="32" customFormat="1" ht="47.25" x14ac:dyDescent="0.25">
      <c r="A143" s="37" t="s">
        <v>521</v>
      </c>
      <c r="B143" s="55" t="s">
        <v>39</v>
      </c>
      <c r="C143" s="38">
        <v>0</v>
      </c>
      <c r="D143" s="38">
        <v>0</v>
      </c>
      <c r="E143" s="38">
        <v>0.17499999999999999</v>
      </c>
      <c r="F143" s="38">
        <f t="shared" si="114"/>
        <v>5.8333333333333327E-2</v>
      </c>
      <c r="G143" s="38">
        <v>5539901.7300000004</v>
      </c>
      <c r="H143" s="38">
        <v>1.07816317063964</v>
      </c>
      <c r="I143" s="38">
        <f t="shared" si="119"/>
        <v>348.42021749784823</v>
      </c>
    </row>
    <row r="144" spans="1:9" s="32" customFormat="1" ht="15.75" x14ac:dyDescent="0.25">
      <c r="A144" s="37" t="s">
        <v>174</v>
      </c>
      <c r="B144" s="22" t="s">
        <v>175</v>
      </c>
      <c r="C144" s="35">
        <f>C145+C146+C150+C154</f>
        <v>0.39789999999999998</v>
      </c>
      <c r="D144" s="35">
        <f t="shared" ref="D144:E144" si="120">D145+D146+D150+D154</f>
        <v>1.4635</v>
      </c>
      <c r="E144" s="35">
        <f t="shared" si="120"/>
        <v>1.0044</v>
      </c>
      <c r="F144" s="35">
        <f t="shared" si="114"/>
        <v>0.95526666666666671</v>
      </c>
      <c r="G144" s="35" t="s">
        <v>13</v>
      </c>
      <c r="H144" s="35" t="s">
        <v>13</v>
      </c>
      <c r="I144" s="35">
        <f t="shared" ref="I144" si="121">I145+I146+I150+I154</f>
        <v>16541.910877953658</v>
      </c>
    </row>
    <row r="145" spans="1:9" s="32" customFormat="1" ht="15.75" x14ac:dyDescent="0.25">
      <c r="A145" s="37" t="s">
        <v>176</v>
      </c>
      <c r="B145" s="33" t="s">
        <v>152</v>
      </c>
      <c r="C145" s="39">
        <v>0</v>
      </c>
      <c r="D145" s="39">
        <v>0</v>
      </c>
      <c r="E145" s="39">
        <v>0</v>
      </c>
      <c r="F145" s="39">
        <f t="shared" si="114"/>
        <v>0</v>
      </c>
      <c r="G145" s="38" t="s">
        <v>13</v>
      </c>
      <c r="H145" s="39" t="s">
        <v>13</v>
      </c>
      <c r="I145" s="38">
        <v>0</v>
      </c>
    </row>
    <row r="146" spans="1:9" s="32" customFormat="1" ht="15.75" x14ac:dyDescent="0.25">
      <c r="A146" s="37" t="s">
        <v>177</v>
      </c>
      <c r="B146" s="33" t="s">
        <v>156</v>
      </c>
      <c r="C146" s="39">
        <f>SUM(C147:C149)</f>
        <v>0</v>
      </c>
      <c r="D146" s="39">
        <f t="shared" ref="D146:E146" si="122">SUM(D147:D149)</f>
        <v>0</v>
      </c>
      <c r="E146" s="39">
        <f t="shared" si="122"/>
        <v>0</v>
      </c>
      <c r="F146" s="39">
        <f t="shared" si="114"/>
        <v>0</v>
      </c>
      <c r="G146" s="38" t="s">
        <v>13</v>
      </c>
      <c r="H146" s="39" t="s">
        <v>13</v>
      </c>
      <c r="I146" s="38">
        <f t="shared" ref="I146" si="123">SUM(I147:I149)</f>
        <v>0</v>
      </c>
    </row>
    <row r="147" spans="1:9" s="32" customFormat="1" ht="63" x14ac:dyDescent="0.25">
      <c r="A147" s="61" t="s">
        <v>178</v>
      </c>
      <c r="B147" s="55" t="s">
        <v>179</v>
      </c>
      <c r="C147" s="38">
        <v>0</v>
      </c>
      <c r="D147" s="38">
        <v>0</v>
      </c>
      <c r="E147" s="38">
        <v>0</v>
      </c>
      <c r="F147" s="38">
        <f t="shared" si="114"/>
        <v>0</v>
      </c>
      <c r="G147" s="38">
        <v>0</v>
      </c>
      <c r="H147" s="38">
        <v>1.07816317063964</v>
      </c>
      <c r="I147" s="38">
        <f t="shared" ref="I147:I149" si="124">(F147*G147*H147)/1000</f>
        <v>0</v>
      </c>
    </row>
    <row r="148" spans="1:9" s="32" customFormat="1" ht="63" x14ac:dyDescent="0.25">
      <c r="A148" s="61" t="s">
        <v>180</v>
      </c>
      <c r="B148" s="55" t="s">
        <v>181</v>
      </c>
      <c r="C148" s="38">
        <v>0</v>
      </c>
      <c r="D148" s="38">
        <v>0</v>
      </c>
      <c r="E148" s="38">
        <v>0</v>
      </c>
      <c r="F148" s="38">
        <v>0</v>
      </c>
      <c r="G148" s="38">
        <v>0</v>
      </c>
      <c r="H148" s="38">
        <v>1.07816317063964</v>
      </c>
      <c r="I148" s="38">
        <f t="shared" si="124"/>
        <v>0</v>
      </c>
    </row>
    <row r="149" spans="1:9" s="32" customFormat="1" ht="78.75" x14ac:dyDescent="0.25">
      <c r="A149" s="61" t="s">
        <v>522</v>
      </c>
      <c r="B149" s="55" t="s">
        <v>34</v>
      </c>
      <c r="C149" s="38">
        <v>0</v>
      </c>
      <c r="D149" s="38">
        <v>0</v>
      </c>
      <c r="E149" s="38">
        <v>0</v>
      </c>
      <c r="F149" s="38">
        <v>0</v>
      </c>
      <c r="G149" s="38">
        <v>8867125.5399999991</v>
      </c>
      <c r="H149" s="38">
        <v>1.07816317063964</v>
      </c>
      <c r="I149" s="38">
        <f t="shared" si="124"/>
        <v>0</v>
      </c>
    </row>
    <row r="150" spans="1:9" s="32" customFormat="1" ht="15.75" x14ac:dyDescent="0.25">
      <c r="A150" s="37" t="s">
        <v>182</v>
      </c>
      <c r="B150" s="33" t="s">
        <v>162</v>
      </c>
      <c r="C150" s="39">
        <f>SUM(C151:C153)</f>
        <v>0.39789999999999998</v>
      </c>
      <c r="D150" s="39">
        <f t="shared" ref="D150:E150" si="125">SUM(D151:D153)</f>
        <v>1.4635</v>
      </c>
      <c r="E150" s="39">
        <f t="shared" si="125"/>
        <v>1.0044</v>
      </c>
      <c r="F150" s="39">
        <f t="shared" ref="F150:F159" si="126">SUM(C150:E150)/3</f>
        <v>0.95526666666666671</v>
      </c>
      <c r="G150" s="38" t="s">
        <v>13</v>
      </c>
      <c r="H150" s="39" t="s">
        <v>13</v>
      </c>
      <c r="I150" s="38">
        <f>SUM(I151:I153)</f>
        <v>16541.910877953658</v>
      </c>
    </row>
    <row r="151" spans="1:9" s="32" customFormat="1" ht="63" x14ac:dyDescent="0.25">
      <c r="A151" s="61" t="s">
        <v>183</v>
      </c>
      <c r="B151" s="55" t="s">
        <v>184</v>
      </c>
      <c r="C151" s="38">
        <v>0</v>
      </c>
      <c r="D151" s="38">
        <v>0</v>
      </c>
      <c r="E151" s="38">
        <v>0</v>
      </c>
      <c r="F151" s="38">
        <f t="shared" si="126"/>
        <v>0</v>
      </c>
      <c r="G151" s="38">
        <v>0</v>
      </c>
      <c r="H151" s="43">
        <v>1.07816317063964</v>
      </c>
      <c r="I151" s="38">
        <f t="shared" ref="I151:I156" si="127">(F151*G151*H151)/1000</f>
        <v>0</v>
      </c>
    </row>
    <row r="152" spans="1:9" s="32" customFormat="1" ht="63" x14ac:dyDescent="0.25">
      <c r="A152" s="61" t="s">
        <v>185</v>
      </c>
      <c r="B152" s="55" t="s">
        <v>186</v>
      </c>
      <c r="C152" s="38">
        <v>0</v>
      </c>
      <c r="D152" s="38">
        <v>0</v>
      </c>
      <c r="E152" s="38">
        <v>0</v>
      </c>
      <c r="F152" s="38">
        <f t="shared" si="126"/>
        <v>0</v>
      </c>
      <c r="G152" s="38">
        <v>0</v>
      </c>
      <c r="H152" s="43">
        <v>1.07816317063964</v>
      </c>
      <c r="I152" s="38">
        <f t="shared" si="127"/>
        <v>0</v>
      </c>
    </row>
    <row r="153" spans="1:9" s="32" customFormat="1" ht="63" x14ac:dyDescent="0.25">
      <c r="A153" s="61" t="s">
        <v>523</v>
      </c>
      <c r="B153" s="55" t="s">
        <v>42</v>
      </c>
      <c r="C153" s="38">
        <v>0.39789999999999998</v>
      </c>
      <c r="D153" s="38">
        <v>1.4635</v>
      </c>
      <c r="E153" s="38">
        <v>1.0044</v>
      </c>
      <c r="F153" s="38">
        <f t="shared" si="126"/>
        <v>0.95526666666666671</v>
      </c>
      <c r="G153" s="38">
        <v>16061147.130000001</v>
      </c>
      <c r="H153" s="43">
        <v>1.07816317063964</v>
      </c>
      <c r="I153" s="38">
        <f t="shared" si="127"/>
        <v>16541.910877953658</v>
      </c>
    </row>
    <row r="154" spans="1:9" s="32" customFormat="1" ht="15.75" x14ac:dyDescent="0.25">
      <c r="A154" s="37" t="s">
        <v>187</v>
      </c>
      <c r="B154" s="33" t="s">
        <v>168</v>
      </c>
      <c r="C154" s="39">
        <f>SUM(C155:C156)</f>
        <v>0</v>
      </c>
      <c r="D154" s="39">
        <f t="shared" ref="D154:E154" si="128">SUM(D155:D156)</f>
        <v>0</v>
      </c>
      <c r="E154" s="39">
        <f t="shared" si="128"/>
        <v>0</v>
      </c>
      <c r="F154" s="39">
        <f t="shared" si="126"/>
        <v>0</v>
      </c>
      <c r="G154" s="38" t="s">
        <v>13</v>
      </c>
      <c r="H154" s="39" t="s">
        <v>13</v>
      </c>
      <c r="I154" s="38">
        <f t="shared" ref="I154" si="129">SUM(I155:I156)</f>
        <v>0</v>
      </c>
    </row>
    <row r="155" spans="1:9" s="32" customFormat="1" ht="63" x14ac:dyDescent="0.25">
      <c r="A155" s="61" t="s">
        <v>188</v>
      </c>
      <c r="B155" s="55" t="s">
        <v>189</v>
      </c>
      <c r="C155" s="38">
        <v>0</v>
      </c>
      <c r="D155" s="38">
        <v>0</v>
      </c>
      <c r="E155" s="38">
        <v>0</v>
      </c>
      <c r="F155" s="38">
        <f t="shared" si="126"/>
        <v>0</v>
      </c>
      <c r="G155" s="38">
        <v>0</v>
      </c>
      <c r="H155" s="44">
        <v>1.07816317063964</v>
      </c>
      <c r="I155" s="38">
        <f t="shared" si="127"/>
        <v>0</v>
      </c>
    </row>
    <row r="156" spans="1:9" s="32" customFormat="1" ht="63" x14ac:dyDescent="0.25">
      <c r="A156" s="61" t="s">
        <v>524</v>
      </c>
      <c r="B156" s="55" t="s">
        <v>494</v>
      </c>
      <c r="C156" s="38">
        <v>0</v>
      </c>
      <c r="D156" s="38">
        <v>0</v>
      </c>
      <c r="E156" s="38">
        <v>0</v>
      </c>
      <c r="F156" s="38">
        <f t="shared" si="126"/>
        <v>0</v>
      </c>
      <c r="G156" s="38">
        <v>14975525.74</v>
      </c>
      <c r="H156" s="44">
        <v>1.07816317063964</v>
      </c>
      <c r="I156" s="38">
        <f t="shared" si="127"/>
        <v>0</v>
      </c>
    </row>
    <row r="157" spans="1:9" s="32" customFormat="1" ht="31.5" x14ac:dyDescent="0.25">
      <c r="A157" s="17" t="s">
        <v>190</v>
      </c>
      <c r="B157" s="33" t="s">
        <v>102</v>
      </c>
      <c r="C157" s="34">
        <f>C158+C177</f>
        <v>1.496</v>
      </c>
      <c r="D157" s="34">
        <f t="shared" ref="D157:E157" si="130">D158+D177</f>
        <v>1.4689999999999999</v>
      </c>
      <c r="E157" s="34">
        <f t="shared" si="130"/>
        <v>9.8000000000000004E-2</v>
      </c>
      <c r="F157" s="34">
        <f t="shared" si="126"/>
        <v>1.0209999999999999</v>
      </c>
      <c r="G157" s="34" t="s">
        <v>13</v>
      </c>
      <c r="H157" s="34" t="s">
        <v>13</v>
      </c>
      <c r="I157" s="35">
        <f t="shared" ref="I157" si="131">I158+I177</f>
        <v>9231.8343061175037</v>
      </c>
    </row>
    <row r="158" spans="1:9" s="32" customFormat="1" ht="15.75" x14ac:dyDescent="0.25">
      <c r="A158" s="37" t="s">
        <v>191</v>
      </c>
      <c r="B158" s="36" t="s">
        <v>150</v>
      </c>
      <c r="C158" s="35">
        <f>C159+C162+C167+C172</f>
        <v>1.3919999999999999</v>
      </c>
      <c r="D158" s="35">
        <f t="shared" ref="D158:E158" si="132">D159+D162+D167+D172</f>
        <v>0.90400000000000003</v>
      </c>
      <c r="E158" s="35">
        <f t="shared" si="132"/>
        <v>9.8000000000000004E-2</v>
      </c>
      <c r="F158" s="35">
        <f t="shared" si="126"/>
        <v>0.79799999999999993</v>
      </c>
      <c r="G158" s="35" t="s">
        <v>13</v>
      </c>
      <c r="H158" s="35" t="s">
        <v>13</v>
      </c>
      <c r="I158" s="35">
        <f t="shared" ref="I158" si="133">I159+I162+I167+I172</f>
        <v>5127.0876002894465</v>
      </c>
    </row>
    <row r="159" spans="1:9" s="32" customFormat="1" ht="15.75" x14ac:dyDescent="0.25">
      <c r="A159" s="37" t="s">
        <v>192</v>
      </c>
      <c r="B159" s="33" t="s">
        <v>152</v>
      </c>
      <c r="C159" s="39">
        <f>SUM(C160:C161)</f>
        <v>0</v>
      </c>
      <c r="D159" s="39">
        <f t="shared" ref="D159:E159" si="134">SUM(D160:D161)</f>
        <v>0</v>
      </c>
      <c r="E159" s="39">
        <f t="shared" si="134"/>
        <v>0</v>
      </c>
      <c r="F159" s="39">
        <f t="shared" si="126"/>
        <v>0</v>
      </c>
      <c r="G159" s="38" t="s">
        <v>13</v>
      </c>
      <c r="H159" s="39" t="s">
        <v>13</v>
      </c>
      <c r="I159" s="38">
        <f t="shared" ref="I159" si="135">SUM(I160:I161)</f>
        <v>0</v>
      </c>
    </row>
    <row r="160" spans="1:9" s="32" customFormat="1" ht="47.25" x14ac:dyDescent="0.25">
      <c r="A160" s="61" t="s">
        <v>193</v>
      </c>
      <c r="B160" s="55" t="s">
        <v>25</v>
      </c>
      <c r="C160" s="38">
        <v>0</v>
      </c>
      <c r="D160" s="38">
        <v>0</v>
      </c>
      <c r="E160" s="38">
        <v>0</v>
      </c>
      <c r="F160" s="38">
        <v>0</v>
      </c>
      <c r="G160" s="38">
        <v>1641570.12</v>
      </c>
      <c r="H160" s="38">
        <v>1.07816317063964</v>
      </c>
      <c r="I160" s="38">
        <f t="shared" ref="I160:I161" si="136">(F160*G160*H160)/1000</f>
        <v>0</v>
      </c>
    </row>
    <row r="161" spans="1:9" s="32" customFormat="1" ht="47.25" x14ac:dyDescent="0.25">
      <c r="A161" s="61" t="s">
        <v>194</v>
      </c>
      <c r="B161" s="55" t="s">
        <v>36</v>
      </c>
      <c r="C161" s="38">
        <v>0</v>
      </c>
      <c r="D161" s="38">
        <v>0</v>
      </c>
      <c r="E161" s="38">
        <v>0</v>
      </c>
      <c r="F161" s="38">
        <f t="shared" ref="F161:F184" si="137">SUM(C161:E161)/3</f>
        <v>0</v>
      </c>
      <c r="G161" s="38">
        <v>1234387.3400000001</v>
      </c>
      <c r="H161" s="38">
        <v>1.07816317063964</v>
      </c>
      <c r="I161" s="38">
        <f t="shared" si="136"/>
        <v>0</v>
      </c>
    </row>
    <row r="162" spans="1:9" s="32" customFormat="1" ht="15.75" x14ac:dyDescent="0.25">
      <c r="A162" s="37" t="s">
        <v>195</v>
      </c>
      <c r="B162" s="33" t="s">
        <v>156</v>
      </c>
      <c r="C162" s="39">
        <f>SUM(C163:C166)</f>
        <v>0</v>
      </c>
      <c r="D162" s="39">
        <f t="shared" ref="D162:E162" si="138">SUM(D163:D166)</f>
        <v>0</v>
      </c>
      <c r="E162" s="39">
        <f t="shared" si="138"/>
        <v>9.8000000000000004E-2</v>
      </c>
      <c r="F162" s="39">
        <f t="shared" si="137"/>
        <v>3.266666666666667E-2</v>
      </c>
      <c r="G162" s="38" t="s">
        <v>13</v>
      </c>
      <c r="H162" s="39" t="s">
        <v>13</v>
      </c>
      <c r="I162" s="38">
        <f>SUM(I163:I166)</f>
        <v>192.35704484798134</v>
      </c>
    </row>
    <row r="163" spans="1:9" s="32" customFormat="1" ht="63" x14ac:dyDescent="0.25">
      <c r="A163" s="61" t="s">
        <v>196</v>
      </c>
      <c r="B163" s="55" t="s">
        <v>27</v>
      </c>
      <c r="C163" s="38">
        <v>0</v>
      </c>
      <c r="D163" s="38">
        <v>0</v>
      </c>
      <c r="E163" s="38">
        <v>0</v>
      </c>
      <c r="F163" s="38">
        <f t="shared" si="137"/>
        <v>0</v>
      </c>
      <c r="G163" s="38">
        <v>6418621.5199999996</v>
      </c>
      <c r="H163" s="38">
        <v>1.07816317063964</v>
      </c>
      <c r="I163" s="38">
        <f>(F163*G163*H163)/1000</f>
        <v>0</v>
      </c>
    </row>
    <row r="164" spans="1:9" s="32" customFormat="1" ht="63" x14ac:dyDescent="0.25">
      <c r="A164" s="61" t="s">
        <v>197</v>
      </c>
      <c r="B164" s="55" t="s">
        <v>28</v>
      </c>
      <c r="C164" s="38">
        <v>0</v>
      </c>
      <c r="D164" s="38">
        <v>0</v>
      </c>
      <c r="E164" s="38">
        <v>0</v>
      </c>
      <c r="F164" s="38">
        <f t="shared" si="137"/>
        <v>0</v>
      </c>
      <c r="G164" s="38">
        <v>5521902.2599999998</v>
      </c>
      <c r="H164" s="38">
        <v>1.07816317063964</v>
      </c>
      <c r="I164" s="38">
        <f t="shared" ref="I164:I165" si="139">(F164*G164*H164)/1000</f>
        <v>0</v>
      </c>
    </row>
    <row r="165" spans="1:9" s="32" customFormat="1" ht="46.5" customHeight="1" x14ac:dyDescent="0.25">
      <c r="A165" s="61" t="s">
        <v>525</v>
      </c>
      <c r="B165" s="55" t="s">
        <v>37</v>
      </c>
      <c r="C165" s="38">
        <v>0</v>
      </c>
      <c r="D165" s="38">
        <v>0</v>
      </c>
      <c r="E165" s="38">
        <v>9.8000000000000004E-2</v>
      </c>
      <c r="F165" s="38">
        <f t="shared" si="137"/>
        <v>3.266666666666667E-2</v>
      </c>
      <c r="G165" s="38">
        <v>5461586.0800000001</v>
      </c>
      <c r="H165" s="38">
        <v>1.07816317063964</v>
      </c>
      <c r="I165" s="38">
        <f t="shared" si="139"/>
        <v>192.35704484798134</v>
      </c>
    </row>
    <row r="166" spans="1:9" s="32" customFormat="1" ht="47.25" x14ac:dyDescent="0.25">
      <c r="A166" s="61" t="s">
        <v>526</v>
      </c>
      <c r="B166" s="55" t="s">
        <v>489</v>
      </c>
      <c r="C166" s="38">
        <v>0</v>
      </c>
      <c r="D166" s="38">
        <v>0</v>
      </c>
      <c r="E166" s="38">
        <v>0</v>
      </c>
      <c r="F166" s="38">
        <f t="shared" si="137"/>
        <v>0</v>
      </c>
      <c r="G166" s="38">
        <v>2347558.9300000002</v>
      </c>
      <c r="H166" s="38">
        <v>1.07816317063964</v>
      </c>
      <c r="I166" s="38">
        <f t="shared" ref="I166" si="140">(F166*G166*H166)/1000</f>
        <v>0</v>
      </c>
    </row>
    <row r="167" spans="1:9" s="32" customFormat="1" ht="15.75" x14ac:dyDescent="0.25">
      <c r="A167" s="37" t="s">
        <v>198</v>
      </c>
      <c r="B167" s="33" t="s">
        <v>162</v>
      </c>
      <c r="C167" s="39">
        <f>SUM(C168:C171)</f>
        <v>1.3919999999999999</v>
      </c>
      <c r="D167" s="39">
        <f t="shared" ref="D167:E167" si="141">SUM(D168:D171)</f>
        <v>0.90400000000000003</v>
      </c>
      <c r="E167" s="39">
        <f t="shared" si="141"/>
        <v>0</v>
      </c>
      <c r="F167" s="39">
        <f t="shared" si="137"/>
        <v>0.76533333333333331</v>
      </c>
      <c r="G167" s="38" t="s">
        <v>13</v>
      </c>
      <c r="H167" s="39" t="s">
        <v>13</v>
      </c>
      <c r="I167" s="38">
        <f t="shared" ref="I167" si="142">SUM(I168:I171)</f>
        <v>4934.7305554414652</v>
      </c>
    </row>
    <row r="168" spans="1:9" s="32" customFormat="1" ht="63" x14ac:dyDescent="0.25">
      <c r="A168" s="61" t="s">
        <v>199</v>
      </c>
      <c r="B168" s="55" t="s">
        <v>29</v>
      </c>
      <c r="C168" s="38">
        <v>0</v>
      </c>
      <c r="D168" s="38">
        <v>0</v>
      </c>
      <c r="E168" s="38">
        <v>0</v>
      </c>
      <c r="F168" s="38">
        <f t="shared" si="137"/>
        <v>0</v>
      </c>
      <c r="G168" s="38">
        <v>14146602.880000001</v>
      </c>
      <c r="H168" s="38">
        <v>1.07816317063964</v>
      </c>
      <c r="I168" s="38">
        <f t="shared" ref="I168:I171" si="143">(F168*G168*H168)/1000</f>
        <v>0</v>
      </c>
    </row>
    <row r="169" spans="1:9" s="32" customFormat="1" ht="63" x14ac:dyDescent="0.25">
      <c r="A169" s="61" t="s">
        <v>527</v>
      </c>
      <c r="B169" s="55" t="s">
        <v>30</v>
      </c>
      <c r="C169" s="38">
        <v>0</v>
      </c>
      <c r="D169" s="38">
        <v>0</v>
      </c>
      <c r="E169" s="38">
        <v>0</v>
      </c>
      <c r="F169" s="38">
        <f t="shared" si="137"/>
        <v>0</v>
      </c>
      <c r="G169" s="38">
        <v>13617182.859999999</v>
      </c>
      <c r="H169" s="38">
        <v>1.07816317063964</v>
      </c>
      <c r="I169" s="38">
        <f t="shared" si="143"/>
        <v>0</v>
      </c>
    </row>
    <row r="170" spans="1:9" s="32" customFormat="1" ht="47.25" x14ac:dyDescent="0.25">
      <c r="A170" s="61" t="s">
        <v>528</v>
      </c>
      <c r="B170" s="55" t="s">
        <v>38</v>
      </c>
      <c r="C170" s="38">
        <v>1.3919999999999999</v>
      </c>
      <c r="D170" s="38">
        <v>0.90400000000000003</v>
      </c>
      <c r="E170" s="38">
        <v>0</v>
      </c>
      <c r="F170" s="38">
        <f t="shared" si="137"/>
        <v>0.76533333333333331</v>
      </c>
      <c r="G170" s="38">
        <v>5980373.7000000002</v>
      </c>
      <c r="H170" s="38">
        <v>1.07816317063964</v>
      </c>
      <c r="I170" s="38">
        <f t="shared" si="143"/>
        <v>4934.7305554414652</v>
      </c>
    </row>
    <row r="171" spans="1:9" s="32" customFormat="1" ht="63" x14ac:dyDescent="0.25">
      <c r="A171" s="61" t="s">
        <v>529</v>
      </c>
      <c r="B171" s="55" t="s">
        <v>488</v>
      </c>
      <c r="C171" s="38">
        <v>0</v>
      </c>
      <c r="D171" s="38">
        <v>0</v>
      </c>
      <c r="E171" s="38">
        <v>0</v>
      </c>
      <c r="F171" s="38">
        <f t="shared" si="137"/>
        <v>0</v>
      </c>
      <c r="G171" s="38">
        <v>2664362.4700000002</v>
      </c>
      <c r="H171" s="38">
        <v>1.07816317063964</v>
      </c>
      <c r="I171" s="38">
        <f t="shared" si="143"/>
        <v>0</v>
      </c>
    </row>
    <row r="172" spans="1:9" s="32" customFormat="1" ht="15.75" x14ac:dyDescent="0.25">
      <c r="A172" s="37" t="s">
        <v>200</v>
      </c>
      <c r="B172" s="33" t="s">
        <v>168</v>
      </c>
      <c r="C172" s="39">
        <f>SUM(C173:C176)</f>
        <v>0</v>
      </c>
      <c r="D172" s="39">
        <f t="shared" ref="D172:E172" si="144">SUM(D173:D176)</f>
        <v>0</v>
      </c>
      <c r="E172" s="39">
        <f t="shared" si="144"/>
        <v>0</v>
      </c>
      <c r="F172" s="39">
        <f t="shared" si="137"/>
        <v>0</v>
      </c>
      <c r="G172" s="38" t="s">
        <v>13</v>
      </c>
      <c r="H172" s="39" t="s">
        <v>13</v>
      </c>
      <c r="I172" s="38">
        <f>SUM(I173:I176)</f>
        <v>0</v>
      </c>
    </row>
    <row r="173" spans="1:9" s="32" customFormat="1" ht="63" x14ac:dyDescent="0.25">
      <c r="A173" s="61" t="s">
        <v>201</v>
      </c>
      <c r="B173" s="55" t="s">
        <v>31</v>
      </c>
      <c r="C173" s="38">
        <v>0</v>
      </c>
      <c r="D173" s="38">
        <v>0</v>
      </c>
      <c r="E173" s="38">
        <v>0</v>
      </c>
      <c r="F173" s="38">
        <f t="shared" si="137"/>
        <v>0</v>
      </c>
      <c r="G173" s="38">
        <v>0</v>
      </c>
      <c r="H173" s="38">
        <v>1.07816317063964</v>
      </c>
      <c r="I173" s="38">
        <f t="shared" ref="I173:I176" si="145">(F173*G173*H173)/1000</f>
        <v>0</v>
      </c>
    </row>
    <row r="174" spans="1:9" s="32" customFormat="1" ht="63" x14ac:dyDescent="0.25">
      <c r="A174" s="61" t="s">
        <v>202</v>
      </c>
      <c r="B174" s="55" t="s">
        <v>171</v>
      </c>
      <c r="C174" s="38">
        <v>0</v>
      </c>
      <c r="D174" s="38">
        <v>0</v>
      </c>
      <c r="E174" s="38">
        <v>0</v>
      </c>
      <c r="F174" s="38">
        <f t="shared" si="137"/>
        <v>0</v>
      </c>
      <c r="G174" s="38">
        <v>0</v>
      </c>
      <c r="H174" s="38">
        <v>1.07816317063964</v>
      </c>
      <c r="I174" s="38">
        <f t="shared" si="145"/>
        <v>0</v>
      </c>
    </row>
    <row r="175" spans="1:9" s="32" customFormat="1" ht="47.25" x14ac:dyDescent="0.25">
      <c r="A175" s="61" t="s">
        <v>203</v>
      </c>
      <c r="B175" s="55" t="s">
        <v>39</v>
      </c>
      <c r="C175" s="38">
        <v>0</v>
      </c>
      <c r="D175" s="38">
        <v>0</v>
      </c>
      <c r="E175" s="38">
        <v>0</v>
      </c>
      <c r="F175" s="38">
        <f t="shared" si="137"/>
        <v>0</v>
      </c>
      <c r="G175" s="38">
        <v>5539901.7300000004</v>
      </c>
      <c r="H175" s="38">
        <v>1.07816317063964</v>
      </c>
      <c r="I175" s="38">
        <f t="shared" si="145"/>
        <v>0</v>
      </c>
    </row>
    <row r="176" spans="1:9" s="32" customFormat="1" ht="47.25" x14ac:dyDescent="0.25">
      <c r="A176" s="61" t="s">
        <v>204</v>
      </c>
      <c r="B176" s="55" t="s">
        <v>40</v>
      </c>
      <c r="C176" s="38">
        <v>0</v>
      </c>
      <c r="D176" s="38">
        <v>0</v>
      </c>
      <c r="E176" s="38">
        <v>0</v>
      </c>
      <c r="F176" s="38">
        <f t="shared" si="137"/>
        <v>0</v>
      </c>
      <c r="G176" s="38">
        <v>0</v>
      </c>
      <c r="H176" s="38">
        <v>1.07816317063964</v>
      </c>
      <c r="I176" s="38">
        <f t="shared" si="145"/>
        <v>0</v>
      </c>
    </row>
    <row r="177" spans="1:9" s="32" customFormat="1" ht="15.75" x14ac:dyDescent="0.25">
      <c r="A177" s="37" t="s">
        <v>205</v>
      </c>
      <c r="B177" s="36" t="s">
        <v>175</v>
      </c>
      <c r="C177" s="35">
        <f>C178+C182+C186+C191</f>
        <v>0.104</v>
      </c>
      <c r="D177" s="35">
        <f t="shared" ref="D177:E177" si="146">D178+D182+D186+D191</f>
        <v>0.56499999999999995</v>
      </c>
      <c r="E177" s="35">
        <f t="shared" si="146"/>
        <v>0</v>
      </c>
      <c r="F177" s="35">
        <f t="shared" si="137"/>
        <v>0.22299999999999998</v>
      </c>
      <c r="G177" s="35" t="s">
        <v>13</v>
      </c>
      <c r="H177" s="35" t="s">
        <v>13</v>
      </c>
      <c r="I177" s="35">
        <f t="shared" ref="I177" si="147">I178+I182+I186+I191</f>
        <v>4104.7467058280563</v>
      </c>
    </row>
    <row r="178" spans="1:9" s="32" customFormat="1" ht="15.75" x14ac:dyDescent="0.25">
      <c r="A178" s="37" t="s">
        <v>206</v>
      </c>
      <c r="B178" s="33" t="s">
        <v>152</v>
      </c>
      <c r="C178" s="39">
        <f>SUM(C179:C181)</f>
        <v>0</v>
      </c>
      <c r="D178" s="39">
        <f t="shared" ref="D178:E178" si="148">SUM(D179:D181)</f>
        <v>0</v>
      </c>
      <c r="E178" s="39">
        <f t="shared" si="148"/>
        <v>0</v>
      </c>
      <c r="F178" s="39">
        <f t="shared" si="137"/>
        <v>0</v>
      </c>
      <c r="G178" s="38" t="s">
        <v>13</v>
      </c>
      <c r="H178" s="39" t="s">
        <v>13</v>
      </c>
      <c r="I178" s="38">
        <f t="shared" ref="I178" si="149">SUM(I179:I181)</f>
        <v>0</v>
      </c>
    </row>
    <row r="179" spans="1:9" s="32" customFormat="1" ht="63" x14ac:dyDescent="0.25">
      <c r="A179" s="61" t="s">
        <v>207</v>
      </c>
      <c r="B179" s="55" t="s">
        <v>32</v>
      </c>
      <c r="C179" s="38">
        <v>0</v>
      </c>
      <c r="D179" s="38">
        <v>0</v>
      </c>
      <c r="E179" s="38">
        <v>0</v>
      </c>
      <c r="F179" s="38">
        <f t="shared" si="137"/>
        <v>0</v>
      </c>
      <c r="G179" s="38">
        <v>0</v>
      </c>
      <c r="H179" s="38">
        <v>1.07816317063964</v>
      </c>
      <c r="I179" s="38">
        <f t="shared" ref="I179" si="150">(F179*G179*H179)/1000</f>
        <v>0</v>
      </c>
    </row>
    <row r="180" spans="1:9" s="32" customFormat="1" ht="78.75" x14ac:dyDescent="0.25">
      <c r="A180" s="61" t="s">
        <v>530</v>
      </c>
      <c r="B180" s="55" t="s">
        <v>33</v>
      </c>
      <c r="C180" s="38">
        <v>0</v>
      </c>
      <c r="D180" s="38">
        <v>0</v>
      </c>
      <c r="E180" s="38">
        <v>0</v>
      </c>
      <c r="F180" s="38">
        <f t="shared" si="137"/>
        <v>0</v>
      </c>
      <c r="G180" s="38">
        <v>13620704.130000001</v>
      </c>
      <c r="H180" s="38">
        <v>1.07816317063964</v>
      </c>
      <c r="I180" s="38">
        <f t="shared" ref="I180:I181" si="151">(F180*G180*H180)/1000</f>
        <v>0</v>
      </c>
    </row>
    <row r="181" spans="1:9" s="32" customFormat="1" ht="60" customHeight="1" x14ac:dyDescent="0.25">
      <c r="A181" s="61" t="s">
        <v>531</v>
      </c>
      <c r="B181" s="55" t="s">
        <v>35</v>
      </c>
      <c r="C181" s="38">
        <v>0</v>
      </c>
      <c r="D181" s="38">
        <v>0</v>
      </c>
      <c r="E181" s="38">
        <v>0</v>
      </c>
      <c r="F181" s="38">
        <f t="shared" si="137"/>
        <v>0</v>
      </c>
      <c r="G181" s="38">
        <v>3055940.71</v>
      </c>
      <c r="H181" s="38">
        <v>1.07816317063964</v>
      </c>
      <c r="I181" s="38">
        <f t="shared" si="151"/>
        <v>0</v>
      </c>
    </row>
    <row r="182" spans="1:9" s="32" customFormat="1" ht="15.75" x14ac:dyDescent="0.25">
      <c r="A182" s="37" t="s">
        <v>208</v>
      </c>
      <c r="B182" s="33" t="s">
        <v>156</v>
      </c>
      <c r="C182" s="39">
        <f>SUM(C183:C185)</f>
        <v>0</v>
      </c>
      <c r="D182" s="39">
        <f t="shared" ref="D182:E182" si="152">SUM(D183:D185)</f>
        <v>0</v>
      </c>
      <c r="E182" s="39">
        <f t="shared" si="152"/>
        <v>0</v>
      </c>
      <c r="F182" s="39">
        <f t="shared" si="137"/>
        <v>0</v>
      </c>
      <c r="G182" s="38" t="s">
        <v>13</v>
      </c>
      <c r="H182" s="39" t="s">
        <v>13</v>
      </c>
      <c r="I182" s="38">
        <f t="shared" ref="I182" si="153">SUM(I183:I185)</f>
        <v>0</v>
      </c>
    </row>
    <row r="183" spans="1:9" s="32" customFormat="1" ht="78.75" x14ac:dyDescent="0.25">
      <c r="A183" s="37" t="s">
        <v>207</v>
      </c>
      <c r="B183" s="33" t="s">
        <v>490</v>
      </c>
      <c r="C183" s="39">
        <v>0</v>
      </c>
      <c r="D183" s="39">
        <v>0</v>
      </c>
      <c r="E183" s="39">
        <v>0</v>
      </c>
      <c r="F183" s="39">
        <f t="shared" si="137"/>
        <v>0</v>
      </c>
      <c r="G183" s="38">
        <v>16609635</v>
      </c>
      <c r="H183" s="38">
        <v>1.07816317063964</v>
      </c>
      <c r="I183" s="38">
        <f t="shared" ref="I183:I185" si="154">(F183*G183*H183)/1000</f>
        <v>0</v>
      </c>
    </row>
    <row r="184" spans="1:9" s="32" customFormat="1" ht="75.75" customHeight="1" x14ac:dyDescent="0.25">
      <c r="A184" s="37" t="s">
        <v>530</v>
      </c>
      <c r="B184" s="33" t="s">
        <v>41</v>
      </c>
      <c r="C184" s="39">
        <v>0</v>
      </c>
      <c r="D184" s="39">
        <v>0</v>
      </c>
      <c r="E184" s="39">
        <v>0</v>
      </c>
      <c r="F184" s="39">
        <f t="shared" si="137"/>
        <v>0</v>
      </c>
      <c r="G184" s="38">
        <v>8558512.7300000004</v>
      </c>
      <c r="H184" s="38">
        <v>1.07816317063964</v>
      </c>
      <c r="I184" s="38">
        <f t="shared" si="154"/>
        <v>0</v>
      </c>
    </row>
    <row r="185" spans="1:9" s="32" customFormat="1" ht="75.75" customHeight="1" x14ac:dyDescent="0.25">
      <c r="A185" s="37" t="s">
        <v>531</v>
      </c>
      <c r="B185" s="33" t="s">
        <v>492</v>
      </c>
      <c r="C185" s="39">
        <v>0</v>
      </c>
      <c r="D185" s="39">
        <v>0</v>
      </c>
      <c r="E185" s="39">
        <v>0</v>
      </c>
      <c r="F185" s="39">
        <v>0</v>
      </c>
      <c r="G185" s="38">
        <v>6517853.7599999998</v>
      </c>
      <c r="H185" s="38">
        <v>1.07816317063964</v>
      </c>
      <c r="I185" s="38">
        <f t="shared" si="154"/>
        <v>0</v>
      </c>
    </row>
    <row r="186" spans="1:9" s="32" customFormat="1" ht="15.75" x14ac:dyDescent="0.25">
      <c r="A186" s="37" t="s">
        <v>209</v>
      </c>
      <c r="B186" s="33" t="s">
        <v>162</v>
      </c>
      <c r="C186" s="39">
        <f>SUM(C187:C190)</f>
        <v>0.104</v>
      </c>
      <c r="D186" s="39">
        <f t="shared" ref="D186" si="155">SUM(D187:D190)</f>
        <v>0.56499999999999995</v>
      </c>
      <c r="E186" s="39">
        <f>SUM(E187:E190)</f>
        <v>0</v>
      </c>
      <c r="F186" s="39">
        <f t="shared" ref="F186:F200" si="156">SUM(C186:E186)/3</f>
        <v>0.22299999999999998</v>
      </c>
      <c r="G186" s="38" t="s">
        <v>13</v>
      </c>
      <c r="H186" s="39" t="s">
        <v>13</v>
      </c>
      <c r="I186" s="38">
        <f>SUM(I187:I190)</f>
        <v>4104.7467058280563</v>
      </c>
    </row>
    <row r="187" spans="1:9" s="32" customFormat="1" ht="47.25" x14ac:dyDescent="0.25">
      <c r="A187" s="61" t="s">
        <v>210</v>
      </c>
      <c r="B187" s="55" t="s">
        <v>211</v>
      </c>
      <c r="C187" s="38">
        <v>0</v>
      </c>
      <c r="D187" s="38">
        <v>0</v>
      </c>
      <c r="E187" s="38">
        <v>0</v>
      </c>
      <c r="F187" s="38">
        <f t="shared" si="156"/>
        <v>0</v>
      </c>
      <c r="G187" s="38">
        <v>0</v>
      </c>
      <c r="H187" s="38">
        <v>1.07816317063964</v>
      </c>
      <c r="I187" s="38">
        <f>(F187*G187*H187)/1000</f>
        <v>0</v>
      </c>
    </row>
    <row r="188" spans="1:9" s="32" customFormat="1" ht="78.75" x14ac:dyDescent="0.25">
      <c r="A188" s="61" t="s">
        <v>532</v>
      </c>
      <c r="B188" s="55" t="s">
        <v>491</v>
      </c>
      <c r="C188" s="38">
        <v>0</v>
      </c>
      <c r="D188" s="38">
        <v>0</v>
      </c>
      <c r="E188" s="38">
        <v>0</v>
      </c>
      <c r="F188" s="38">
        <f t="shared" si="156"/>
        <v>0</v>
      </c>
      <c r="G188" s="38">
        <v>11690474.85</v>
      </c>
      <c r="H188" s="38">
        <v>1.07816317063964</v>
      </c>
      <c r="I188" s="38">
        <f t="shared" ref="I188:I190" si="157">(F188*G188*H188)/1000</f>
        <v>0</v>
      </c>
    </row>
    <row r="189" spans="1:9" s="32" customFormat="1" ht="75" customHeight="1" x14ac:dyDescent="0.25">
      <c r="A189" s="61" t="s">
        <v>533</v>
      </c>
      <c r="B189" s="55" t="s">
        <v>42</v>
      </c>
      <c r="C189" s="38">
        <v>0.104</v>
      </c>
      <c r="D189" s="38">
        <v>0.56499999999999995</v>
      </c>
      <c r="E189" s="38">
        <v>0</v>
      </c>
      <c r="F189" s="38">
        <f t="shared" si="156"/>
        <v>0.22299999999999998</v>
      </c>
      <c r="G189" s="38">
        <v>17072495.52</v>
      </c>
      <c r="H189" s="38">
        <v>1.07816317063964</v>
      </c>
      <c r="I189" s="38">
        <f t="shared" si="157"/>
        <v>4104.7467058280563</v>
      </c>
    </row>
    <row r="190" spans="1:9" s="32" customFormat="1" ht="75" customHeight="1" x14ac:dyDescent="0.25">
      <c r="A190" s="61" t="s">
        <v>534</v>
      </c>
      <c r="B190" s="55" t="s">
        <v>493</v>
      </c>
      <c r="C190" s="38">
        <v>0</v>
      </c>
      <c r="D190" s="38">
        <v>0</v>
      </c>
      <c r="E190" s="38">
        <v>0</v>
      </c>
      <c r="F190" s="38">
        <f t="shared" si="156"/>
        <v>0</v>
      </c>
      <c r="G190" s="38">
        <v>20195377.079999998</v>
      </c>
      <c r="H190" s="38">
        <v>1.07816317063964</v>
      </c>
      <c r="I190" s="38">
        <f t="shared" si="157"/>
        <v>0</v>
      </c>
    </row>
    <row r="191" spans="1:9" s="32" customFormat="1" ht="15.75" x14ac:dyDescent="0.25">
      <c r="A191" s="37" t="s">
        <v>212</v>
      </c>
      <c r="B191" s="33" t="s">
        <v>168</v>
      </c>
      <c r="C191" s="39">
        <f>SUM(C192:C193)</f>
        <v>0</v>
      </c>
      <c r="D191" s="39">
        <f t="shared" ref="D191:E191" si="158">SUM(D192:D193)</f>
        <v>0</v>
      </c>
      <c r="E191" s="39">
        <f t="shared" si="158"/>
        <v>0</v>
      </c>
      <c r="F191" s="39">
        <f t="shared" si="156"/>
        <v>0</v>
      </c>
      <c r="G191" s="38" t="s">
        <v>13</v>
      </c>
      <c r="H191" s="39" t="s">
        <v>13</v>
      </c>
      <c r="I191" s="38">
        <f t="shared" ref="I191" si="159">SUM(I192:I193)</f>
        <v>0</v>
      </c>
    </row>
    <row r="192" spans="1:9" s="32" customFormat="1" ht="63" x14ac:dyDescent="0.25">
      <c r="A192" s="61" t="s">
        <v>213</v>
      </c>
      <c r="B192" s="55" t="s">
        <v>214</v>
      </c>
      <c r="C192" s="38">
        <v>0</v>
      </c>
      <c r="D192" s="38">
        <v>0</v>
      </c>
      <c r="E192" s="38">
        <v>0</v>
      </c>
      <c r="F192" s="38">
        <f t="shared" si="156"/>
        <v>0</v>
      </c>
      <c r="G192" s="38">
        <v>0</v>
      </c>
      <c r="H192" s="38">
        <v>1.07816317063964</v>
      </c>
      <c r="I192" s="38">
        <f>(F192*G192*H192)/1000</f>
        <v>0</v>
      </c>
    </row>
    <row r="193" spans="1:9" s="32" customFormat="1" ht="63" x14ac:dyDescent="0.25">
      <c r="A193" s="61" t="s">
        <v>535</v>
      </c>
      <c r="B193" s="55" t="s">
        <v>494</v>
      </c>
      <c r="C193" s="38">
        <v>0</v>
      </c>
      <c r="D193" s="38">
        <v>0</v>
      </c>
      <c r="E193" s="38">
        <v>0</v>
      </c>
      <c r="F193" s="38">
        <f t="shared" si="156"/>
        <v>0</v>
      </c>
      <c r="G193" s="38">
        <v>17702021.559999999</v>
      </c>
      <c r="H193" s="38">
        <v>1.07816317063964</v>
      </c>
      <c r="I193" s="38">
        <f>(F193*G193*H193)/1000</f>
        <v>0</v>
      </c>
    </row>
    <row r="194" spans="1:9" s="32" customFormat="1" ht="15.75" x14ac:dyDescent="0.25">
      <c r="A194" s="17" t="s">
        <v>215</v>
      </c>
      <c r="B194" s="33" t="s">
        <v>216</v>
      </c>
      <c r="C194" s="38">
        <v>0</v>
      </c>
      <c r="D194" s="38">
        <v>0</v>
      </c>
      <c r="E194" s="38">
        <v>0</v>
      </c>
      <c r="F194" s="38">
        <f t="shared" si="156"/>
        <v>0</v>
      </c>
      <c r="G194" s="40" t="s">
        <v>13</v>
      </c>
      <c r="H194" s="40" t="s">
        <v>13</v>
      </c>
      <c r="I194" s="35">
        <v>0</v>
      </c>
    </row>
    <row r="195" spans="1:9" s="32" customFormat="1" ht="15.75" x14ac:dyDescent="0.25">
      <c r="A195" s="60" t="s">
        <v>217</v>
      </c>
      <c r="B195" s="28" t="s">
        <v>58</v>
      </c>
      <c r="C195" s="48">
        <f>C196+C229+C266</f>
        <v>0.5272</v>
      </c>
      <c r="D195" s="48">
        <f t="shared" ref="D195" si="160">D196+D229+D266</f>
        <v>0</v>
      </c>
      <c r="E195" s="48">
        <f t="shared" ref="E195" si="161">E196+E229+E266</f>
        <v>0</v>
      </c>
      <c r="F195" s="48">
        <f t="shared" si="156"/>
        <v>0.17573333333333332</v>
      </c>
      <c r="G195" s="25" t="s">
        <v>13</v>
      </c>
      <c r="H195" s="48" t="s">
        <v>13</v>
      </c>
      <c r="I195" s="25">
        <f t="shared" ref="I195" si="162">I196+I229+I266</f>
        <v>1164.6159516753235</v>
      </c>
    </row>
    <row r="196" spans="1:9" s="32" customFormat="1" ht="15.75" x14ac:dyDescent="0.25">
      <c r="A196" s="17" t="s">
        <v>218</v>
      </c>
      <c r="B196" s="33" t="s">
        <v>64</v>
      </c>
      <c r="C196" s="34">
        <f>C197+C216</f>
        <v>0.5272</v>
      </c>
      <c r="D196" s="34">
        <f t="shared" ref="D196" si="163">D197+D216</f>
        <v>0</v>
      </c>
      <c r="E196" s="34">
        <f t="shared" ref="E196" si="164">E197+E216</f>
        <v>0</v>
      </c>
      <c r="F196" s="34">
        <f t="shared" si="156"/>
        <v>0.17573333333333332</v>
      </c>
      <c r="G196" s="34" t="s">
        <v>13</v>
      </c>
      <c r="H196" s="34" t="s">
        <v>13</v>
      </c>
      <c r="I196" s="35">
        <f t="shared" ref="I196" si="165">I197+I216</f>
        <v>1164.6159516753235</v>
      </c>
    </row>
    <row r="197" spans="1:9" s="32" customFormat="1" ht="15.75" x14ac:dyDescent="0.25">
      <c r="A197" s="37" t="s">
        <v>219</v>
      </c>
      <c r="B197" s="22" t="s">
        <v>150</v>
      </c>
      <c r="C197" s="35">
        <f>C198+C201+C206+C211</f>
        <v>0.51849999999999996</v>
      </c>
      <c r="D197" s="35">
        <f t="shared" ref="D197" si="166">D198+D201+D206+D211</f>
        <v>0</v>
      </c>
      <c r="E197" s="35">
        <f t="shared" ref="E197" si="167">E198+E201+E206+E211</f>
        <v>0</v>
      </c>
      <c r="F197" s="35">
        <f t="shared" si="156"/>
        <v>0.17283333333333331</v>
      </c>
      <c r="G197" s="35" t="s">
        <v>13</v>
      </c>
      <c r="H197" s="35" t="s">
        <v>13</v>
      </c>
      <c r="I197" s="35">
        <f t="shared" ref="I197" si="168">I198+I201+I206+I211</f>
        <v>1114.397993465331</v>
      </c>
    </row>
    <row r="198" spans="1:9" s="32" customFormat="1" ht="15.75" x14ac:dyDescent="0.25">
      <c r="A198" s="37" t="s">
        <v>220</v>
      </c>
      <c r="B198" s="33" t="s">
        <v>152</v>
      </c>
      <c r="C198" s="39">
        <f>SUM(C199:C200)</f>
        <v>0</v>
      </c>
      <c r="D198" s="39">
        <f t="shared" ref="D198" si="169">SUM(D199:D200)</f>
        <v>0</v>
      </c>
      <c r="E198" s="39">
        <f t="shared" ref="E198" si="170">SUM(E199:E200)</f>
        <v>0</v>
      </c>
      <c r="F198" s="39">
        <f t="shared" si="156"/>
        <v>0</v>
      </c>
      <c r="G198" s="38" t="s">
        <v>13</v>
      </c>
      <c r="H198" s="39" t="s">
        <v>13</v>
      </c>
      <c r="I198" s="38">
        <f>SUM(I199:I200)</f>
        <v>0</v>
      </c>
    </row>
    <row r="199" spans="1:9" s="32" customFormat="1" ht="47.25" x14ac:dyDescent="0.25">
      <c r="A199" s="37" t="s">
        <v>601</v>
      </c>
      <c r="B199" s="33" t="s">
        <v>26</v>
      </c>
      <c r="C199" s="38">
        <v>0</v>
      </c>
      <c r="D199" s="38">
        <v>0</v>
      </c>
      <c r="E199" s="38">
        <v>0</v>
      </c>
      <c r="F199" s="38">
        <f t="shared" si="156"/>
        <v>0</v>
      </c>
      <c r="G199" s="38">
        <v>0</v>
      </c>
      <c r="H199" s="38">
        <v>1.07816317063964</v>
      </c>
      <c r="I199" s="38">
        <f t="shared" ref="I199:I200" si="171">(F199*G199*H199)/1000</f>
        <v>0</v>
      </c>
    </row>
    <row r="200" spans="1:9" s="32" customFormat="1" ht="47.25" x14ac:dyDescent="0.25">
      <c r="A200" s="37" t="s">
        <v>602</v>
      </c>
      <c r="B200" s="33" t="s">
        <v>25</v>
      </c>
      <c r="C200" s="38">
        <v>0</v>
      </c>
      <c r="D200" s="38">
        <v>0</v>
      </c>
      <c r="E200" s="38">
        <v>0</v>
      </c>
      <c r="F200" s="38">
        <f t="shared" si="156"/>
        <v>0</v>
      </c>
      <c r="G200" s="38">
        <v>1336071.05</v>
      </c>
      <c r="H200" s="38">
        <v>1.07816317063964</v>
      </c>
      <c r="I200" s="38">
        <f t="shared" si="171"/>
        <v>0</v>
      </c>
    </row>
    <row r="201" spans="1:9" s="32" customFormat="1" ht="15.75" x14ac:dyDescent="0.25">
      <c r="A201" s="37" t="s">
        <v>221</v>
      </c>
      <c r="B201" s="33" t="s">
        <v>156</v>
      </c>
      <c r="C201" s="39">
        <f>SUM(C202:C205)</f>
        <v>0</v>
      </c>
      <c r="D201" s="39">
        <f>SUM(D202:D205)</f>
        <v>0</v>
      </c>
      <c r="E201" s="39">
        <f>SUM(E202:E205)</f>
        <v>0</v>
      </c>
      <c r="F201" s="39">
        <f>SUM(F202:F205)</f>
        <v>0</v>
      </c>
      <c r="G201" s="38" t="s">
        <v>13</v>
      </c>
      <c r="H201" s="39" t="s">
        <v>13</v>
      </c>
      <c r="I201" s="38">
        <f>SUM(I202:I205)</f>
        <v>0</v>
      </c>
    </row>
    <row r="202" spans="1:9" s="32" customFormat="1" ht="63" x14ac:dyDescent="0.25">
      <c r="A202" s="37" t="s">
        <v>222</v>
      </c>
      <c r="B202" s="55" t="s">
        <v>158</v>
      </c>
      <c r="C202" s="38">
        <v>0</v>
      </c>
      <c r="D202" s="38">
        <v>0</v>
      </c>
      <c r="E202" s="38">
        <v>0</v>
      </c>
      <c r="F202" s="38">
        <f t="shared" ref="F202:F219" si="172">SUM(C202:E202)/3</f>
        <v>0</v>
      </c>
      <c r="G202" s="38">
        <v>0</v>
      </c>
      <c r="H202" s="38">
        <v>1.07816317063964</v>
      </c>
      <c r="I202" s="38">
        <f t="shared" ref="I202:I205" si="173">(F202*G202*H202)/1000</f>
        <v>0</v>
      </c>
    </row>
    <row r="203" spans="1:9" s="32" customFormat="1" ht="63" x14ac:dyDescent="0.25">
      <c r="A203" s="37" t="s">
        <v>603</v>
      </c>
      <c r="B203" s="33" t="s">
        <v>27</v>
      </c>
      <c r="C203" s="38">
        <v>0</v>
      </c>
      <c r="D203" s="38">
        <v>0</v>
      </c>
      <c r="E203" s="38">
        <v>0</v>
      </c>
      <c r="F203" s="38">
        <f t="shared" si="172"/>
        <v>0</v>
      </c>
      <c r="G203" s="38">
        <v>4670325.96</v>
      </c>
      <c r="H203" s="38">
        <v>1.07816317063964</v>
      </c>
      <c r="I203" s="38">
        <f t="shared" si="173"/>
        <v>0</v>
      </c>
    </row>
    <row r="204" spans="1:9" s="32" customFormat="1" ht="63" x14ac:dyDescent="0.25">
      <c r="A204" s="37" t="s">
        <v>604</v>
      </c>
      <c r="B204" s="55" t="s">
        <v>28</v>
      </c>
      <c r="C204" s="38">
        <v>0</v>
      </c>
      <c r="D204" s="38">
        <v>0</v>
      </c>
      <c r="E204" s="38">
        <v>0</v>
      </c>
      <c r="F204" s="38">
        <f t="shared" si="172"/>
        <v>0</v>
      </c>
      <c r="G204" s="38">
        <v>0</v>
      </c>
      <c r="H204" s="38">
        <v>1.07816317063964</v>
      </c>
      <c r="I204" s="38">
        <f t="shared" si="173"/>
        <v>0</v>
      </c>
    </row>
    <row r="205" spans="1:9" s="32" customFormat="1" ht="47.25" x14ac:dyDescent="0.25">
      <c r="A205" s="37" t="s">
        <v>605</v>
      </c>
      <c r="B205" s="55" t="s">
        <v>489</v>
      </c>
      <c r="C205" s="38">
        <v>0</v>
      </c>
      <c r="D205" s="38">
        <v>0</v>
      </c>
      <c r="E205" s="38">
        <v>0</v>
      </c>
      <c r="F205" s="38">
        <f t="shared" si="172"/>
        <v>0</v>
      </c>
      <c r="G205" s="38">
        <v>5845811.8899999997</v>
      </c>
      <c r="H205" s="38">
        <v>1.07816317063964</v>
      </c>
      <c r="I205" s="38">
        <f t="shared" si="173"/>
        <v>0</v>
      </c>
    </row>
    <row r="206" spans="1:9" s="32" customFormat="1" ht="15.75" x14ac:dyDescent="0.25">
      <c r="A206" s="37" t="s">
        <v>223</v>
      </c>
      <c r="B206" s="33" t="s">
        <v>162</v>
      </c>
      <c r="C206" s="39">
        <f>SUM(C207:C210)</f>
        <v>0.51849999999999996</v>
      </c>
      <c r="D206" s="39">
        <f t="shared" ref="D206" si="174">SUM(D207:D210)</f>
        <v>0</v>
      </c>
      <c r="E206" s="39">
        <f t="shared" ref="E206" si="175">SUM(E207:E210)</f>
        <v>0</v>
      </c>
      <c r="F206" s="39">
        <f t="shared" si="172"/>
        <v>0.17283333333333331</v>
      </c>
      <c r="G206" s="38" t="s">
        <v>13</v>
      </c>
      <c r="H206" s="39" t="s">
        <v>13</v>
      </c>
      <c r="I206" s="38">
        <f>SUM(I207:I210)</f>
        <v>1114.397993465331</v>
      </c>
    </row>
    <row r="207" spans="1:9" s="32" customFormat="1" ht="63" x14ac:dyDescent="0.25">
      <c r="A207" s="37" t="s">
        <v>224</v>
      </c>
      <c r="B207" s="33" t="s">
        <v>29</v>
      </c>
      <c r="C207" s="38">
        <v>0</v>
      </c>
      <c r="D207" s="38">
        <v>0</v>
      </c>
      <c r="E207" s="38">
        <v>0</v>
      </c>
      <c r="F207" s="38">
        <f t="shared" si="172"/>
        <v>0</v>
      </c>
      <c r="G207" s="38">
        <v>0</v>
      </c>
      <c r="H207" s="38">
        <v>1.07816317063964</v>
      </c>
      <c r="I207" s="38">
        <f t="shared" ref="I207:I210" si="176">(F207*G207*H207)/1000</f>
        <v>0</v>
      </c>
    </row>
    <row r="208" spans="1:9" s="32" customFormat="1" ht="63" x14ac:dyDescent="0.25">
      <c r="A208" s="37" t="s">
        <v>606</v>
      </c>
      <c r="B208" s="55" t="s">
        <v>30</v>
      </c>
      <c r="C208" s="38">
        <v>0</v>
      </c>
      <c r="D208" s="38">
        <v>0</v>
      </c>
      <c r="E208" s="38">
        <v>0</v>
      </c>
      <c r="F208" s="38">
        <f t="shared" si="172"/>
        <v>0</v>
      </c>
      <c r="G208" s="38">
        <v>0</v>
      </c>
      <c r="H208" s="38">
        <v>1.07816317063964</v>
      </c>
      <c r="I208" s="38">
        <f t="shared" si="176"/>
        <v>0</v>
      </c>
    </row>
    <row r="209" spans="1:9" s="32" customFormat="1" ht="63" x14ac:dyDescent="0.25">
      <c r="A209" s="37" t="s">
        <v>607</v>
      </c>
      <c r="B209" s="55" t="s">
        <v>166</v>
      </c>
      <c r="C209" s="38">
        <v>0</v>
      </c>
      <c r="D209" s="38">
        <v>0</v>
      </c>
      <c r="E209" s="38">
        <v>0</v>
      </c>
      <c r="F209" s="38">
        <f t="shared" si="172"/>
        <v>0</v>
      </c>
      <c r="G209" s="38">
        <v>0</v>
      </c>
      <c r="H209" s="38">
        <v>1.07816317063964</v>
      </c>
      <c r="I209" s="38">
        <f t="shared" si="176"/>
        <v>0</v>
      </c>
    </row>
    <row r="210" spans="1:9" s="32" customFormat="1" ht="47.25" x14ac:dyDescent="0.25">
      <c r="A210" s="37" t="s">
        <v>608</v>
      </c>
      <c r="B210" s="55" t="s">
        <v>38</v>
      </c>
      <c r="C210" s="38">
        <v>0.51849999999999996</v>
      </c>
      <c r="D210" s="38">
        <v>0</v>
      </c>
      <c r="E210" s="38">
        <v>0</v>
      </c>
      <c r="F210" s="38">
        <f t="shared" si="172"/>
        <v>0.17283333333333331</v>
      </c>
      <c r="G210" s="38">
        <v>5980373.7000000002</v>
      </c>
      <c r="H210" s="38">
        <v>1.07816317063964</v>
      </c>
      <c r="I210" s="38">
        <f t="shared" si="176"/>
        <v>1114.397993465331</v>
      </c>
    </row>
    <row r="211" spans="1:9" s="32" customFormat="1" ht="15.75" x14ac:dyDescent="0.25">
      <c r="A211" s="37" t="s">
        <v>609</v>
      </c>
      <c r="B211" s="33" t="s">
        <v>168</v>
      </c>
      <c r="C211" s="39">
        <f>SUM(C212:C215)</f>
        <v>0</v>
      </c>
      <c r="D211" s="39">
        <f t="shared" ref="D211" si="177">SUM(D212:D215)</f>
        <v>0</v>
      </c>
      <c r="E211" s="39">
        <f>SUM(E212:E215)</f>
        <v>0</v>
      </c>
      <c r="F211" s="39">
        <f t="shared" si="172"/>
        <v>0</v>
      </c>
      <c r="G211" s="38" t="s">
        <v>13</v>
      </c>
      <c r="H211" s="39" t="s">
        <v>13</v>
      </c>
      <c r="I211" s="38">
        <f>SUM(I212:I215)</f>
        <v>0</v>
      </c>
    </row>
    <row r="212" spans="1:9" s="32" customFormat="1" ht="63" x14ac:dyDescent="0.25">
      <c r="A212" s="37" t="s">
        <v>610</v>
      </c>
      <c r="B212" s="33" t="s">
        <v>31</v>
      </c>
      <c r="C212" s="38">
        <v>0</v>
      </c>
      <c r="D212" s="38">
        <v>0</v>
      </c>
      <c r="E212" s="38">
        <v>0</v>
      </c>
      <c r="F212" s="38">
        <f t="shared" si="172"/>
        <v>0</v>
      </c>
      <c r="G212" s="38">
        <v>0</v>
      </c>
      <c r="H212" s="38">
        <v>1.07816317063964</v>
      </c>
      <c r="I212" s="38">
        <f t="shared" ref="I212:I215" si="178">(F212*G212*H212)/1000</f>
        <v>0</v>
      </c>
    </row>
    <row r="213" spans="1:9" s="32" customFormat="1" ht="63" x14ac:dyDescent="0.25">
      <c r="A213" s="37" t="s">
        <v>611</v>
      </c>
      <c r="B213" s="55" t="s">
        <v>171</v>
      </c>
      <c r="C213" s="38">
        <v>0</v>
      </c>
      <c r="D213" s="38">
        <v>0</v>
      </c>
      <c r="E213" s="38">
        <v>0</v>
      </c>
      <c r="F213" s="38">
        <f t="shared" si="172"/>
        <v>0</v>
      </c>
      <c r="G213" s="38">
        <v>0</v>
      </c>
      <c r="H213" s="38">
        <v>1.07816317063964</v>
      </c>
      <c r="I213" s="38">
        <f t="shared" si="178"/>
        <v>0</v>
      </c>
    </row>
    <row r="214" spans="1:9" s="32" customFormat="1" ht="63" x14ac:dyDescent="0.25">
      <c r="A214" s="37" t="s">
        <v>612</v>
      </c>
      <c r="B214" s="33" t="s">
        <v>173</v>
      </c>
      <c r="C214" s="38">
        <v>0</v>
      </c>
      <c r="D214" s="38">
        <v>0</v>
      </c>
      <c r="E214" s="38">
        <v>0</v>
      </c>
      <c r="F214" s="38">
        <f t="shared" si="172"/>
        <v>0</v>
      </c>
      <c r="G214" s="38">
        <v>0</v>
      </c>
      <c r="H214" s="38">
        <v>1.07816317063964</v>
      </c>
      <c r="I214" s="38">
        <f t="shared" si="178"/>
        <v>0</v>
      </c>
    </row>
    <row r="215" spans="1:9" s="32" customFormat="1" ht="47.25" x14ac:dyDescent="0.25">
      <c r="A215" s="37" t="s">
        <v>613</v>
      </c>
      <c r="B215" s="55" t="s">
        <v>39</v>
      </c>
      <c r="C215" s="38">
        <v>0</v>
      </c>
      <c r="D215" s="38">
        <v>0</v>
      </c>
      <c r="E215" s="38">
        <v>0</v>
      </c>
      <c r="F215" s="38">
        <f t="shared" si="172"/>
        <v>0</v>
      </c>
      <c r="G215" s="38">
        <v>5539901.7300000004</v>
      </c>
      <c r="H215" s="38">
        <v>1.07816317063964</v>
      </c>
      <c r="I215" s="38">
        <f t="shared" si="178"/>
        <v>0</v>
      </c>
    </row>
    <row r="216" spans="1:9" s="32" customFormat="1" ht="15.75" x14ac:dyDescent="0.25">
      <c r="A216" s="37" t="s">
        <v>225</v>
      </c>
      <c r="B216" s="22" t="s">
        <v>175</v>
      </c>
      <c r="C216" s="35">
        <f>C217+C218+C222+C226</f>
        <v>8.6999999999999994E-3</v>
      </c>
      <c r="D216" s="35">
        <f t="shared" ref="D216" si="179">D217+D218+D222+D226</f>
        <v>0</v>
      </c>
      <c r="E216" s="35">
        <f t="shared" ref="E216" si="180">E217+E218+E222+E226</f>
        <v>0</v>
      </c>
      <c r="F216" s="45">
        <f t="shared" si="172"/>
        <v>2.8999999999999998E-3</v>
      </c>
      <c r="G216" s="35" t="s">
        <v>13</v>
      </c>
      <c r="H216" s="35" t="s">
        <v>13</v>
      </c>
      <c r="I216" s="35">
        <f t="shared" ref="I216" si="181">I217+I218+I222+I226</f>
        <v>50.217958209992602</v>
      </c>
    </row>
    <row r="217" spans="1:9" s="32" customFormat="1" ht="15.75" x14ac:dyDescent="0.25">
      <c r="A217" s="37" t="s">
        <v>614</v>
      </c>
      <c r="B217" s="33" t="s">
        <v>152</v>
      </c>
      <c r="C217" s="39">
        <v>0</v>
      </c>
      <c r="D217" s="39">
        <v>0</v>
      </c>
      <c r="E217" s="39">
        <v>0</v>
      </c>
      <c r="F217" s="39">
        <f t="shared" si="172"/>
        <v>0</v>
      </c>
      <c r="G217" s="38" t="s">
        <v>13</v>
      </c>
      <c r="H217" s="39" t="s">
        <v>13</v>
      </c>
      <c r="I217" s="38">
        <v>0</v>
      </c>
    </row>
    <row r="218" spans="1:9" s="32" customFormat="1" ht="15.75" x14ac:dyDescent="0.25">
      <c r="A218" s="37" t="s">
        <v>615</v>
      </c>
      <c r="B218" s="33" t="s">
        <v>156</v>
      </c>
      <c r="C218" s="39">
        <f>SUM(C219:C221)</f>
        <v>0</v>
      </c>
      <c r="D218" s="39">
        <f t="shared" ref="D218" si="182">SUM(D219:D221)</f>
        <v>0</v>
      </c>
      <c r="E218" s="39">
        <f t="shared" ref="E218" si="183">SUM(E219:E221)</f>
        <v>0</v>
      </c>
      <c r="F218" s="39">
        <f t="shared" si="172"/>
        <v>0</v>
      </c>
      <c r="G218" s="38" t="s">
        <v>13</v>
      </c>
      <c r="H218" s="39" t="s">
        <v>13</v>
      </c>
      <c r="I218" s="38">
        <f t="shared" ref="I218" si="184">SUM(I219:I221)</f>
        <v>0</v>
      </c>
    </row>
    <row r="219" spans="1:9" s="32" customFormat="1" ht="63" x14ac:dyDescent="0.25">
      <c r="A219" s="61" t="s">
        <v>646</v>
      </c>
      <c r="B219" s="55" t="s">
        <v>179</v>
      </c>
      <c r="C219" s="38">
        <v>0</v>
      </c>
      <c r="D219" s="38">
        <v>0</v>
      </c>
      <c r="E219" s="38">
        <v>0</v>
      </c>
      <c r="F219" s="38">
        <f t="shared" si="172"/>
        <v>0</v>
      </c>
      <c r="G219" s="38">
        <v>0</v>
      </c>
      <c r="H219" s="38">
        <v>1.07816317063964</v>
      </c>
      <c r="I219" s="38">
        <f t="shared" ref="I219:I221" si="185">(F219*G219*H219)/1000</f>
        <v>0</v>
      </c>
    </row>
    <row r="220" spans="1:9" s="32" customFormat="1" ht="63" x14ac:dyDescent="0.25">
      <c r="A220" s="61" t="s">
        <v>616</v>
      </c>
      <c r="B220" s="55" t="s">
        <v>181</v>
      </c>
      <c r="C220" s="38">
        <v>0</v>
      </c>
      <c r="D220" s="38">
        <v>0</v>
      </c>
      <c r="E220" s="38">
        <v>0</v>
      </c>
      <c r="F220" s="38">
        <v>0</v>
      </c>
      <c r="G220" s="38">
        <v>0</v>
      </c>
      <c r="H220" s="38">
        <v>1.07816317063964</v>
      </c>
      <c r="I220" s="38">
        <f t="shared" si="185"/>
        <v>0</v>
      </c>
    </row>
    <row r="221" spans="1:9" s="32" customFormat="1" ht="78.75" x14ac:dyDescent="0.25">
      <c r="A221" s="61" t="s">
        <v>617</v>
      </c>
      <c r="B221" s="55" t="s">
        <v>34</v>
      </c>
      <c r="C221" s="38">
        <v>0</v>
      </c>
      <c r="D221" s="38">
        <v>0</v>
      </c>
      <c r="E221" s="38">
        <v>0</v>
      </c>
      <c r="F221" s="38">
        <v>0</v>
      </c>
      <c r="G221" s="38">
        <v>8867125.5399999991</v>
      </c>
      <c r="H221" s="38">
        <v>1.07816317063964</v>
      </c>
      <c r="I221" s="38">
        <f t="shared" si="185"/>
        <v>0</v>
      </c>
    </row>
    <row r="222" spans="1:9" s="32" customFormat="1" ht="15.75" x14ac:dyDescent="0.25">
      <c r="A222" s="37" t="s">
        <v>618</v>
      </c>
      <c r="B222" s="33" t="s">
        <v>162</v>
      </c>
      <c r="C222" s="39">
        <f>SUM(C223:C225)</f>
        <v>8.6999999999999994E-3</v>
      </c>
      <c r="D222" s="39">
        <f t="shared" ref="D222" si="186">SUM(D223:D225)</f>
        <v>0</v>
      </c>
      <c r="E222" s="39">
        <f t="shared" ref="E222" si="187">SUM(E223:E225)</f>
        <v>0</v>
      </c>
      <c r="F222" s="46">
        <f>SUM(C222:E222)/3</f>
        <v>2.8999999999999998E-3</v>
      </c>
      <c r="G222" s="38" t="s">
        <v>13</v>
      </c>
      <c r="H222" s="39" t="s">
        <v>13</v>
      </c>
      <c r="I222" s="38">
        <f>SUM(I223:I225)</f>
        <v>50.217958209992602</v>
      </c>
    </row>
    <row r="223" spans="1:9" s="32" customFormat="1" ht="63" x14ac:dyDescent="0.25">
      <c r="A223" s="61" t="s">
        <v>619</v>
      </c>
      <c r="B223" s="55" t="s">
        <v>184</v>
      </c>
      <c r="C223" s="38">
        <v>0</v>
      </c>
      <c r="D223" s="38">
        <v>0</v>
      </c>
      <c r="E223" s="38">
        <v>0</v>
      </c>
      <c r="F223" s="38">
        <f t="shared" ref="F223:F231" si="188">SUM(C223:E223)/3</f>
        <v>0</v>
      </c>
      <c r="G223" s="38">
        <v>0</v>
      </c>
      <c r="H223" s="43">
        <v>1.07816317063964</v>
      </c>
      <c r="I223" s="38">
        <f t="shared" ref="I223:I225" si="189">(F223*G223*H223)/1000</f>
        <v>0</v>
      </c>
    </row>
    <row r="224" spans="1:9" s="32" customFormat="1" ht="63" x14ac:dyDescent="0.25">
      <c r="A224" s="61" t="s">
        <v>620</v>
      </c>
      <c r="B224" s="55" t="s">
        <v>186</v>
      </c>
      <c r="C224" s="38">
        <v>0</v>
      </c>
      <c r="D224" s="38">
        <v>0</v>
      </c>
      <c r="E224" s="38">
        <v>0</v>
      </c>
      <c r="F224" s="38">
        <f t="shared" si="188"/>
        <v>0</v>
      </c>
      <c r="G224" s="38">
        <v>0</v>
      </c>
      <c r="H224" s="43">
        <v>1.07816317063964</v>
      </c>
      <c r="I224" s="38">
        <f t="shared" si="189"/>
        <v>0</v>
      </c>
    </row>
    <row r="225" spans="1:9" s="32" customFormat="1" ht="63" x14ac:dyDescent="0.25">
      <c r="A225" s="61" t="s">
        <v>621</v>
      </c>
      <c r="B225" s="55" t="s">
        <v>42</v>
      </c>
      <c r="C225" s="38">
        <v>8.6999999999999994E-3</v>
      </c>
      <c r="D225" s="38">
        <v>0</v>
      </c>
      <c r="E225" s="38">
        <v>0</v>
      </c>
      <c r="F225" s="38">
        <f t="shared" si="188"/>
        <v>2.8999999999999998E-3</v>
      </c>
      <c r="G225" s="38">
        <v>16061147.130000001</v>
      </c>
      <c r="H225" s="43">
        <v>1.07816317063964</v>
      </c>
      <c r="I225" s="38">
        <f t="shared" si="189"/>
        <v>50.217958209992602</v>
      </c>
    </row>
    <row r="226" spans="1:9" s="32" customFormat="1" ht="15.75" x14ac:dyDescent="0.25">
      <c r="A226" s="37" t="s">
        <v>622</v>
      </c>
      <c r="B226" s="33" t="s">
        <v>168</v>
      </c>
      <c r="C226" s="39">
        <f>SUM(C227:C228)</f>
        <v>0</v>
      </c>
      <c r="D226" s="39">
        <f t="shared" ref="D226" si="190">SUM(D227:D228)</f>
        <v>0</v>
      </c>
      <c r="E226" s="39">
        <f t="shared" ref="E226" si="191">SUM(E227:E228)</f>
        <v>0</v>
      </c>
      <c r="F226" s="39">
        <f t="shared" si="188"/>
        <v>0</v>
      </c>
      <c r="G226" s="38" t="s">
        <v>13</v>
      </c>
      <c r="H226" s="39" t="s">
        <v>13</v>
      </c>
      <c r="I226" s="38">
        <f t="shared" ref="I226" si="192">SUM(I227:I228)</f>
        <v>0</v>
      </c>
    </row>
    <row r="227" spans="1:9" s="32" customFormat="1" ht="63" x14ac:dyDescent="0.25">
      <c r="A227" s="61" t="s">
        <v>623</v>
      </c>
      <c r="B227" s="55" t="s">
        <v>189</v>
      </c>
      <c r="C227" s="38">
        <v>0</v>
      </c>
      <c r="D227" s="38">
        <v>0</v>
      </c>
      <c r="E227" s="38">
        <v>0</v>
      </c>
      <c r="F227" s="38">
        <f t="shared" si="188"/>
        <v>0</v>
      </c>
      <c r="G227" s="38">
        <v>0</v>
      </c>
      <c r="H227" s="44">
        <v>1.07816317063964</v>
      </c>
      <c r="I227" s="38">
        <f t="shared" ref="I227:I228" si="193">(F227*G227*H227)/1000</f>
        <v>0</v>
      </c>
    </row>
    <row r="228" spans="1:9" s="32" customFormat="1" ht="63" x14ac:dyDescent="0.25">
      <c r="A228" s="61" t="s">
        <v>624</v>
      </c>
      <c r="B228" s="55" t="s">
        <v>494</v>
      </c>
      <c r="C228" s="38">
        <v>0</v>
      </c>
      <c r="D228" s="38">
        <v>0</v>
      </c>
      <c r="E228" s="38">
        <v>0</v>
      </c>
      <c r="F228" s="38">
        <f t="shared" si="188"/>
        <v>0</v>
      </c>
      <c r="G228" s="38">
        <v>14975525.74</v>
      </c>
      <c r="H228" s="44">
        <v>1.07816317063964</v>
      </c>
      <c r="I228" s="38">
        <f t="shared" si="193"/>
        <v>0</v>
      </c>
    </row>
    <row r="229" spans="1:9" s="32" customFormat="1" ht="31.5" x14ac:dyDescent="0.25">
      <c r="A229" s="17" t="s">
        <v>625</v>
      </c>
      <c r="B229" s="33" t="s">
        <v>102</v>
      </c>
      <c r="C229" s="34">
        <f>C230+C249</f>
        <v>0</v>
      </c>
      <c r="D229" s="34">
        <f t="shared" ref="D229" si="194">D230+D249</f>
        <v>0</v>
      </c>
      <c r="E229" s="34">
        <f t="shared" ref="E229" si="195">E230+E249</f>
        <v>0</v>
      </c>
      <c r="F229" s="34">
        <f t="shared" si="188"/>
        <v>0</v>
      </c>
      <c r="G229" s="34" t="s">
        <v>13</v>
      </c>
      <c r="H229" s="34" t="s">
        <v>13</v>
      </c>
      <c r="I229" s="35">
        <f t="shared" ref="I229" si="196">I230+I249</f>
        <v>0</v>
      </c>
    </row>
    <row r="230" spans="1:9" s="32" customFormat="1" ht="15.75" x14ac:dyDescent="0.25">
      <c r="A230" s="37" t="s">
        <v>626</v>
      </c>
      <c r="B230" s="36" t="s">
        <v>150</v>
      </c>
      <c r="C230" s="35">
        <f>C231+C234+C239+C244</f>
        <v>0</v>
      </c>
      <c r="D230" s="35">
        <f t="shared" ref="D230" si="197">D231+D234+D239+D244</f>
        <v>0</v>
      </c>
      <c r="E230" s="35">
        <f t="shared" ref="E230" si="198">E231+E234+E239+E244</f>
        <v>0</v>
      </c>
      <c r="F230" s="35">
        <f t="shared" si="188"/>
        <v>0</v>
      </c>
      <c r="G230" s="35" t="s">
        <v>13</v>
      </c>
      <c r="H230" s="35" t="s">
        <v>13</v>
      </c>
      <c r="I230" s="35">
        <f t="shared" ref="I230" si="199">I231+I234+I239+I244</f>
        <v>0</v>
      </c>
    </row>
    <row r="231" spans="1:9" s="32" customFormat="1" ht="15.75" x14ac:dyDescent="0.25">
      <c r="A231" s="37" t="s">
        <v>627</v>
      </c>
      <c r="B231" s="33" t="s">
        <v>152</v>
      </c>
      <c r="C231" s="39">
        <f>SUM(C232:C233)</f>
        <v>0</v>
      </c>
      <c r="D231" s="39">
        <f t="shared" ref="D231" si="200">SUM(D232:D233)</f>
        <v>0</v>
      </c>
      <c r="E231" s="39">
        <f t="shared" ref="E231" si="201">SUM(E232:E233)</f>
        <v>0</v>
      </c>
      <c r="F231" s="39">
        <f t="shared" si="188"/>
        <v>0</v>
      </c>
      <c r="G231" s="38" t="s">
        <v>13</v>
      </c>
      <c r="H231" s="39" t="s">
        <v>13</v>
      </c>
      <c r="I231" s="38">
        <f t="shared" ref="I231" si="202">SUM(I232:I233)</f>
        <v>0</v>
      </c>
    </row>
    <row r="232" spans="1:9" s="32" customFormat="1" ht="47.25" x14ac:dyDescent="0.25">
      <c r="A232" s="61" t="s">
        <v>628</v>
      </c>
      <c r="B232" s="55" t="s">
        <v>25</v>
      </c>
      <c r="C232" s="38">
        <v>0</v>
      </c>
      <c r="D232" s="38">
        <v>0</v>
      </c>
      <c r="E232" s="38">
        <v>0</v>
      </c>
      <c r="F232" s="38">
        <v>0</v>
      </c>
      <c r="G232" s="38">
        <v>1641570.12</v>
      </c>
      <c r="H232" s="38">
        <v>1.07816317063964</v>
      </c>
      <c r="I232" s="38">
        <f t="shared" ref="I232:I233" si="203">(F232*G232*H232)/1000</f>
        <v>0</v>
      </c>
    </row>
    <row r="233" spans="1:9" s="32" customFormat="1" ht="47.25" x14ac:dyDescent="0.25">
      <c r="A233" s="61" t="s">
        <v>629</v>
      </c>
      <c r="B233" s="55" t="s">
        <v>36</v>
      </c>
      <c r="C233" s="38">
        <v>0</v>
      </c>
      <c r="D233" s="38">
        <v>0</v>
      </c>
      <c r="E233" s="38">
        <v>0</v>
      </c>
      <c r="F233" s="38">
        <f t="shared" ref="F233:F280" si="204">SUM(C233:E233)/3</f>
        <v>0</v>
      </c>
      <c r="G233" s="38">
        <v>1234387.3400000001</v>
      </c>
      <c r="H233" s="38">
        <v>1.07816317063964</v>
      </c>
      <c r="I233" s="38">
        <f t="shared" si="203"/>
        <v>0</v>
      </c>
    </row>
    <row r="234" spans="1:9" s="32" customFormat="1" ht="15.75" x14ac:dyDescent="0.25">
      <c r="A234" s="37" t="s">
        <v>630</v>
      </c>
      <c r="B234" s="33" t="s">
        <v>156</v>
      </c>
      <c r="C234" s="39">
        <f>SUM(C235:C238)</f>
        <v>0</v>
      </c>
      <c r="D234" s="39">
        <f t="shared" ref="D234" si="205">SUM(D235:D238)</f>
        <v>0</v>
      </c>
      <c r="E234" s="39">
        <f t="shared" ref="E234" si="206">SUM(E235:E238)</f>
        <v>0</v>
      </c>
      <c r="F234" s="39">
        <f t="shared" si="204"/>
        <v>0</v>
      </c>
      <c r="G234" s="38" t="s">
        <v>13</v>
      </c>
      <c r="H234" s="39" t="s">
        <v>13</v>
      </c>
      <c r="I234" s="38">
        <f>SUM(I235:I238)</f>
        <v>0</v>
      </c>
    </row>
    <row r="235" spans="1:9" s="32" customFormat="1" ht="63" x14ac:dyDescent="0.25">
      <c r="A235" s="61" t="s">
        <v>631</v>
      </c>
      <c r="B235" s="55" t="s">
        <v>27</v>
      </c>
      <c r="C235" s="38">
        <v>0</v>
      </c>
      <c r="D235" s="38">
        <v>0</v>
      </c>
      <c r="E235" s="38">
        <v>0</v>
      </c>
      <c r="F235" s="38">
        <f t="shared" si="204"/>
        <v>0</v>
      </c>
      <c r="G235" s="38">
        <v>6418621.5199999996</v>
      </c>
      <c r="H235" s="38">
        <v>1.07816317063964</v>
      </c>
      <c r="I235" s="38">
        <f>(F235*G235*H235)/1000</f>
        <v>0</v>
      </c>
    </row>
    <row r="236" spans="1:9" s="32" customFormat="1" ht="63" x14ac:dyDescent="0.25">
      <c r="A236" s="61" t="s">
        <v>632</v>
      </c>
      <c r="B236" s="55" t="s">
        <v>28</v>
      </c>
      <c r="C236" s="38">
        <v>0</v>
      </c>
      <c r="D236" s="38">
        <v>0</v>
      </c>
      <c r="E236" s="38">
        <v>0</v>
      </c>
      <c r="F236" s="38">
        <f t="shared" si="204"/>
        <v>0</v>
      </c>
      <c r="G236" s="38">
        <v>5521902.2599999998</v>
      </c>
      <c r="H236" s="38">
        <v>1.07816317063964</v>
      </c>
      <c r="I236" s="38">
        <f t="shared" ref="I236:I238" si="207">(F236*G236*H236)/1000</f>
        <v>0</v>
      </c>
    </row>
    <row r="237" spans="1:9" s="32" customFormat="1" ht="47.25" x14ac:dyDescent="0.25">
      <c r="A237" s="61" t="s">
        <v>633</v>
      </c>
      <c r="B237" s="55" t="s">
        <v>37</v>
      </c>
      <c r="C237" s="38">
        <v>0</v>
      </c>
      <c r="D237" s="38">
        <v>0</v>
      </c>
      <c r="E237" s="38">
        <v>0</v>
      </c>
      <c r="F237" s="38">
        <f t="shared" si="204"/>
        <v>0</v>
      </c>
      <c r="G237" s="38">
        <v>5461586.0800000001</v>
      </c>
      <c r="H237" s="38">
        <v>1.07816317063964</v>
      </c>
      <c r="I237" s="38">
        <f t="shared" si="207"/>
        <v>0</v>
      </c>
    </row>
    <row r="238" spans="1:9" s="32" customFormat="1" ht="47.25" x14ac:dyDescent="0.25">
      <c r="A238" s="61" t="s">
        <v>634</v>
      </c>
      <c r="B238" s="55" t="s">
        <v>489</v>
      </c>
      <c r="C238" s="38">
        <v>0</v>
      </c>
      <c r="D238" s="38">
        <v>0</v>
      </c>
      <c r="E238" s="38">
        <v>0</v>
      </c>
      <c r="F238" s="38">
        <f t="shared" si="204"/>
        <v>0</v>
      </c>
      <c r="G238" s="38">
        <v>2347558.9300000002</v>
      </c>
      <c r="H238" s="38">
        <v>1.07816317063964</v>
      </c>
      <c r="I238" s="38">
        <f t="shared" si="207"/>
        <v>0</v>
      </c>
    </row>
    <row r="239" spans="1:9" s="32" customFormat="1" ht="15.75" x14ac:dyDescent="0.25">
      <c r="A239" s="37" t="s">
        <v>635</v>
      </c>
      <c r="B239" s="33" t="s">
        <v>162</v>
      </c>
      <c r="C239" s="39">
        <f>SUM(C240:C243)</f>
        <v>0</v>
      </c>
      <c r="D239" s="39">
        <f t="shared" ref="D239" si="208">SUM(D240:D243)</f>
        <v>0</v>
      </c>
      <c r="E239" s="39">
        <f t="shared" ref="E239" si="209">SUM(E240:E243)</f>
        <v>0</v>
      </c>
      <c r="F239" s="39">
        <f t="shared" si="204"/>
        <v>0</v>
      </c>
      <c r="G239" s="38" t="s">
        <v>13</v>
      </c>
      <c r="H239" s="39" t="s">
        <v>13</v>
      </c>
      <c r="I239" s="38">
        <f t="shared" ref="I239" si="210">SUM(I240:I243)</f>
        <v>0</v>
      </c>
    </row>
    <row r="240" spans="1:9" s="32" customFormat="1" ht="63" x14ac:dyDescent="0.25">
      <c r="A240" s="61" t="s">
        <v>636</v>
      </c>
      <c r="B240" s="55" t="s">
        <v>29</v>
      </c>
      <c r="C240" s="38">
        <v>0</v>
      </c>
      <c r="D240" s="38">
        <v>0</v>
      </c>
      <c r="E240" s="38">
        <v>0</v>
      </c>
      <c r="F240" s="38">
        <f t="shared" si="204"/>
        <v>0</v>
      </c>
      <c r="G240" s="38">
        <v>14146602.880000001</v>
      </c>
      <c r="H240" s="38">
        <v>1.07816317063964</v>
      </c>
      <c r="I240" s="38">
        <f t="shared" ref="I240:I243" si="211">(F240*G240*H240)/1000</f>
        <v>0</v>
      </c>
    </row>
    <row r="241" spans="1:9" s="32" customFormat="1" ht="63" x14ac:dyDescent="0.25">
      <c r="A241" s="61" t="s">
        <v>637</v>
      </c>
      <c r="B241" s="55" t="s">
        <v>30</v>
      </c>
      <c r="C241" s="38">
        <v>0</v>
      </c>
      <c r="D241" s="38">
        <v>0</v>
      </c>
      <c r="E241" s="38">
        <v>0</v>
      </c>
      <c r="F241" s="38">
        <f t="shared" si="204"/>
        <v>0</v>
      </c>
      <c r="G241" s="38">
        <v>13617182.859999999</v>
      </c>
      <c r="H241" s="38">
        <v>1.07816317063964</v>
      </c>
      <c r="I241" s="38">
        <f t="shared" si="211"/>
        <v>0</v>
      </c>
    </row>
    <row r="242" spans="1:9" s="32" customFormat="1" ht="47.25" x14ac:dyDescent="0.25">
      <c r="A242" s="61" t="s">
        <v>638</v>
      </c>
      <c r="B242" s="55" t="s">
        <v>38</v>
      </c>
      <c r="C242" s="38">
        <v>0</v>
      </c>
      <c r="D242" s="38">
        <v>0</v>
      </c>
      <c r="E242" s="38">
        <v>0</v>
      </c>
      <c r="F242" s="38">
        <f t="shared" si="204"/>
        <v>0</v>
      </c>
      <c r="G242" s="38">
        <v>5980373.7000000002</v>
      </c>
      <c r="H242" s="38">
        <v>1.07816317063964</v>
      </c>
      <c r="I242" s="38">
        <f t="shared" si="211"/>
        <v>0</v>
      </c>
    </row>
    <row r="243" spans="1:9" s="32" customFormat="1" ht="63" x14ac:dyDescent="0.25">
      <c r="A243" s="61" t="s">
        <v>639</v>
      </c>
      <c r="B243" s="55" t="s">
        <v>488</v>
      </c>
      <c r="C243" s="38">
        <v>0</v>
      </c>
      <c r="D243" s="38">
        <v>0</v>
      </c>
      <c r="E243" s="38">
        <v>0</v>
      </c>
      <c r="F243" s="38">
        <f t="shared" si="204"/>
        <v>0</v>
      </c>
      <c r="G243" s="38">
        <v>2664362.4700000002</v>
      </c>
      <c r="H243" s="38">
        <v>1.07816317063964</v>
      </c>
      <c r="I243" s="38">
        <f t="shared" si="211"/>
        <v>0</v>
      </c>
    </row>
    <row r="244" spans="1:9" s="32" customFormat="1" ht="15.75" x14ac:dyDescent="0.25">
      <c r="A244" s="37" t="s">
        <v>640</v>
      </c>
      <c r="B244" s="33" t="s">
        <v>168</v>
      </c>
      <c r="C244" s="39">
        <f>SUM(C245:C248)</f>
        <v>0</v>
      </c>
      <c r="D244" s="39">
        <f t="shared" ref="D244" si="212">SUM(D245:D248)</f>
        <v>0</v>
      </c>
      <c r="E244" s="39">
        <f t="shared" ref="E244" si="213">SUM(E245:E248)</f>
        <v>0</v>
      </c>
      <c r="F244" s="39">
        <f t="shared" si="204"/>
        <v>0</v>
      </c>
      <c r="G244" s="38" t="s">
        <v>13</v>
      </c>
      <c r="H244" s="39" t="s">
        <v>13</v>
      </c>
      <c r="I244" s="38">
        <f>SUM(I245:I248)</f>
        <v>0</v>
      </c>
    </row>
    <row r="245" spans="1:9" s="32" customFormat="1" ht="63" x14ac:dyDescent="0.25">
      <c r="A245" s="61" t="s">
        <v>641</v>
      </c>
      <c r="B245" s="55" t="s">
        <v>31</v>
      </c>
      <c r="C245" s="38">
        <v>0</v>
      </c>
      <c r="D245" s="38">
        <v>0</v>
      </c>
      <c r="E245" s="38">
        <v>0</v>
      </c>
      <c r="F245" s="38">
        <f t="shared" si="204"/>
        <v>0</v>
      </c>
      <c r="G245" s="38">
        <v>0</v>
      </c>
      <c r="H245" s="38">
        <v>1.07816317063964</v>
      </c>
      <c r="I245" s="38">
        <f t="shared" ref="I245:I248" si="214">(F245*G245*H245)/1000</f>
        <v>0</v>
      </c>
    </row>
    <row r="246" spans="1:9" s="32" customFormat="1" ht="63" x14ac:dyDescent="0.25">
      <c r="A246" s="61" t="s">
        <v>642</v>
      </c>
      <c r="B246" s="55" t="s">
        <v>171</v>
      </c>
      <c r="C246" s="38">
        <v>0</v>
      </c>
      <c r="D246" s="38">
        <v>0</v>
      </c>
      <c r="E246" s="38">
        <v>0</v>
      </c>
      <c r="F246" s="38">
        <f t="shared" si="204"/>
        <v>0</v>
      </c>
      <c r="G246" s="38">
        <v>0</v>
      </c>
      <c r="H246" s="38">
        <v>1.07816317063964</v>
      </c>
      <c r="I246" s="38">
        <f t="shared" si="214"/>
        <v>0</v>
      </c>
    </row>
    <row r="247" spans="1:9" s="32" customFormat="1" ht="47.25" x14ac:dyDescent="0.25">
      <c r="A247" s="61" t="s">
        <v>643</v>
      </c>
      <c r="B247" s="55" t="s">
        <v>39</v>
      </c>
      <c r="C247" s="38">
        <v>0</v>
      </c>
      <c r="D247" s="38">
        <v>0</v>
      </c>
      <c r="E247" s="38">
        <v>0</v>
      </c>
      <c r="F247" s="38">
        <f t="shared" si="204"/>
        <v>0</v>
      </c>
      <c r="G247" s="38">
        <v>5539901.7300000004</v>
      </c>
      <c r="H247" s="38">
        <v>1.07816317063964</v>
      </c>
      <c r="I247" s="38">
        <f t="shared" si="214"/>
        <v>0</v>
      </c>
    </row>
    <row r="248" spans="1:9" s="32" customFormat="1" ht="47.25" x14ac:dyDescent="0.25">
      <c r="A248" s="61" t="s">
        <v>644</v>
      </c>
      <c r="B248" s="55" t="s">
        <v>40</v>
      </c>
      <c r="C248" s="38">
        <v>0</v>
      </c>
      <c r="D248" s="38">
        <v>0</v>
      </c>
      <c r="E248" s="38">
        <v>0</v>
      </c>
      <c r="F248" s="38">
        <f t="shared" si="204"/>
        <v>0</v>
      </c>
      <c r="G248" s="38">
        <v>0</v>
      </c>
      <c r="H248" s="38">
        <v>1.07816317063964</v>
      </c>
      <c r="I248" s="38">
        <f t="shared" si="214"/>
        <v>0</v>
      </c>
    </row>
    <row r="249" spans="1:9" s="32" customFormat="1" ht="15.75" x14ac:dyDescent="0.25">
      <c r="A249" s="37" t="s">
        <v>645</v>
      </c>
      <c r="B249" s="36" t="s">
        <v>175</v>
      </c>
      <c r="C249" s="35">
        <f>C250+C254+C258+C263</f>
        <v>0</v>
      </c>
      <c r="D249" s="35">
        <f t="shared" ref="D249" si="215">D250+D254+D258+D263</f>
        <v>0</v>
      </c>
      <c r="E249" s="35">
        <f t="shared" ref="E249" si="216">E250+E254+E258+E263</f>
        <v>0</v>
      </c>
      <c r="F249" s="35">
        <f t="shared" si="204"/>
        <v>0</v>
      </c>
      <c r="G249" s="35" t="s">
        <v>13</v>
      </c>
      <c r="H249" s="35" t="s">
        <v>13</v>
      </c>
      <c r="I249" s="35">
        <f t="shared" ref="I249" si="217">I250+I254+I258+I263</f>
        <v>0</v>
      </c>
    </row>
    <row r="250" spans="1:9" s="32" customFormat="1" ht="15.75" x14ac:dyDescent="0.25">
      <c r="A250" s="37" t="s">
        <v>646</v>
      </c>
      <c r="B250" s="33" t="s">
        <v>152</v>
      </c>
      <c r="C250" s="39">
        <f>SUM(C251:C253)</f>
        <v>0</v>
      </c>
      <c r="D250" s="39">
        <f t="shared" ref="D250" si="218">SUM(D251:D253)</f>
        <v>0</v>
      </c>
      <c r="E250" s="39">
        <f t="shared" ref="E250" si="219">SUM(E251:E253)</f>
        <v>0</v>
      </c>
      <c r="F250" s="39">
        <f t="shared" si="204"/>
        <v>0</v>
      </c>
      <c r="G250" s="38" t="s">
        <v>13</v>
      </c>
      <c r="H250" s="39" t="s">
        <v>13</v>
      </c>
      <c r="I250" s="38">
        <f t="shared" ref="I250" si="220">SUM(I251:I253)</f>
        <v>0</v>
      </c>
    </row>
    <row r="251" spans="1:9" s="32" customFormat="1" ht="63" x14ac:dyDescent="0.25">
      <c r="A251" s="61" t="s">
        <v>647</v>
      </c>
      <c r="B251" s="55" t="s">
        <v>32</v>
      </c>
      <c r="C251" s="38">
        <v>0</v>
      </c>
      <c r="D251" s="38">
        <v>0</v>
      </c>
      <c r="E251" s="38">
        <v>0</v>
      </c>
      <c r="F251" s="38">
        <f t="shared" si="204"/>
        <v>0</v>
      </c>
      <c r="G251" s="38">
        <v>0</v>
      </c>
      <c r="H251" s="38">
        <v>1.07816317063964</v>
      </c>
      <c r="I251" s="38">
        <f t="shared" ref="I251:I253" si="221">(F251*G251*H251)/1000</f>
        <v>0</v>
      </c>
    </row>
    <row r="252" spans="1:9" s="32" customFormat="1" ht="78.75" x14ac:dyDescent="0.25">
      <c r="A252" s="61" t="s">
        <v>648</v>
      </c>
      <c r="B252" s="55" t="s">
        <v>33</v>
      </c>
      <c r="C252" s="38">
        <v>0</v>
      </c>
      <c r="D252" s="38">
        <v>0</v>
      </c>
      <c r="E252" s="38">
        <v>0</v>
      </c>
      <c r="F252" s="38">
        <f t="shared" si="204"/>
        <v>0</v>
      </c>
      <c r="G252" s="38">
        <v>13620704.130000001</v>
      </c>
      <c r="H252" s="38">
        <v>1.07816317063964</v>
      </c>
      <c r="I252" s="38">
        <f t="shared" si="221"/>
        <v>0</v>
      </c>
    </row>
    <row r="253" spans="1:9" s="32" customFormat="1" ht="63" x14ac:dyDescent="0.25">
      <c r="A253" s="61" t="s">
        <v>649</v>
      </c>
      <c r="B253" s="55" t="s">
        <v>35</v>
      </c>
      <c r="C253" s="38">
        <v>0</v>
      </c>
      <c r="D253" s="38">
        <v>0</v>
      </c>
      <c r="E253" s="38">
        <v>0</v>
      </c>
      <c r="F253" s="38">
        <f t="shared" si="204"/>
        <v>0</v>
      </c>
      <c r="G253" s="38">
        <v>3055940.71</v>
      </c>
      <c r="H253" s="38">
        <v>1.07816317063964</v>
      </c>
      <c r="I253" s="38">
        <f t="shared" si="221"/>
        <v>0</v>
      </c>
    </row>
    <row r="254" spans="1:9" s="32" customFormat="1" ht="15.75" x14ac:dyDescent="0.25">
      <c r="A254" s="37" t="s">
        <v>650</v>
      </c>
      <c r="B254" s="33" t="s">
        <v>156</v>
      </c>
      <c r="C254" s="39">
        <f>SUM(C255:C257)</f>
        <v>0</v>
      </c>
      <c r="D254" s="39">
        <f t="shared" ref="D254" si="222">SUM(D255:D257)</f>
        <v>0</v>
      </c>
      <c r="E254" s="39">
        <f t="shared" ref="E254" si="223">SUM(E255:E257)</f>
        <v>0</v>
      </c>
      <c r="F254" s="39">
        <f t="shared" si="204"/>
        <v>0</v>
      </c>
      <c r="G254" s="38" t="s">
        <v>13</v>
      </c>
      <c r="H254" s="39" t="s">
        <v>13</v>
      </c>
      <c r="I254" s="38">
        <f t="shared" ref="I254" si="224">SUM(I255:I257)</f>
        <v>0</v>
      </c>
    </row>
    <row r="255" spans="1:9" s="32" customFormat="1" ht="78.75" x14ac:dyDescent="0.25">
      <c r="A255" s="37" t="s">
        <v>647</v>
      </c>
      <c r="B255" s="33" t="s">
        <v>490</v>
      </c>
      <c r="C255" s="39">
        <v>0</v>
      </c>
      <c r="D255" s="39">
        <v>0</v>
      </c>
      <c r="E255" s="39">
        <v>0</v>
      </c>
      <c r="F255" s="38">
        <f t="shared" si="204"/>
        <v>0</v>
      </c>
      <c r="G255" s="38">
        <v>16609635</v>
      </c>
      <c r="H255" s="38">
        <v>1.07816317063964</v>
      </c>
      <c r="I255" s="38">
        <f t="shared" ref="I255:I257" si="225">(F255*G255*H255)/1000</f>
        <v>0</v>
      </c>
    </row>
    <row r="256" spans="1:9" s="32" customFormat="1" ht="63" x14ac:dyDescent="0.25">
      <c r="A256" s="37" t="s">
        <v>648</v>
      </c>
      <c r="B256" s="33" t="s">
        <v>41</v>
      </c>
      <c r="C256" s="39">
        <v>0</v>
      </c>
      <c r="D256" s="39">
        <v>0</v>
      </c>
      <c r="E256" s="39">
        <v>0</v>
      </c>
      <c r="F256" s="38">
        <f t="shared" si="204"/>
        <v>0</v>
      </c>
      <c r="G256" s="38">
        <v>8558512.7300000004</v>
      </c>
      <c r="H256" s="38">
        <v>1.07816317063964</v>
      </c>
      <c r="I256" s="38">
        <f t="shared" si="225"/>
        <v>0</v>
      </c>
    </row>
    <row r="257" spans="1:9" s="32" customFormat="1" ht="63" x14ac:dyDescent="0.25">
      <c r="A257" s="37" t="s">
        <v>649</v>
      </c>
      <c r="B257" s="33" t="s">
        <v>492</v>
      </c>
      <c r="C257" s="39">
        <v>0</v>
      </c>
      <c r="D257" s="39">
        <v>0</v>
      </c>
      <c r="E257" s="39">
        <v>0</v>
      </c>
      <c r="F257" s="38">
        <f t="shared" si="204"/>
        <v>0</v>
      </c>
      <c r="G257" s="38">
        <v>6517853.7599999998</v>
      </c>
      <c r="H257" s="38">
        <v>1.07816317063964</v>
      </c>
      <c r="I257" s="38">
        <f t="shared" si="225"/>
        <v>0</v>
      </c>
    </row>
    <row r="258" spans="1:9" s="32" customFormat="1" ht="15.75" x14ac:dyDescent="0.25">
      <c r="A258" s="37" t="s">
        <v>651</v>
      </c>
      <c r="B258" s="33" t="s">
        <v>162</v>
      </c>
      <c r="C258" s="39">
        <f>SUM(C259:C262)</f>
        <v>0</v>
      </c>
      <c r="D258" s="39">
        <f t="shared" ref="D258" si="226">SUM(D259:D262)</f>
        <v>0</v>
      </c>
      <c r="E258" s="39">
        <f t="shared" ref="E258" si="227">SUM(E259:E262)</f>
        <v>0</v>
      </c>
      <c r="F258" s="39">
        <f t="shared" si="204"/>
        <v>0</v>
      </c>
      <c r="G258" s="38" t="s">
        <v>13</v>
      </c>
      <c r="H258" s="39" t="s">
        <v>13</v>
      </c>
      <c r="I258" s="38">
        <f>SUM(I259)</f>
        <v>0</v>
      </c>
    </row>
    <row r="259" spans="1:9" s="32" customFormat="1" ht="47.25" x14ac:dyDescent="0.25">
      <c r="A259" s="61" t="s">
        <v>652</v>
      </c>
      <c r="B259" s="55" t="s">
        <v>211</v>
      </c>
      <c r="C259" s="38">
        <v>0</v>
      </c>
      <c r="D259" s="38">
        <v>0</v>
      </c>
      <c r="E259" s="38">
        <v>0</v>
      </c>
      <c r="F259" s="38">
        <f t="shared" si="204"/>
        <v>0</v>
      </c>
      <c r="G259" s="38">
        <v>0</v>
      </c>
      <c r="H259" s="38">
        <v>1.07816317063964</v>
      </c>
      <c r="I259" s="38">
        <f>(F259*G259*H259)/1000</f>
        <v>0</v>
      </c>
    </row>
    <row r="260" spans="1:9" s="32" customFormat="1" ht="78.75" x14ac:dyDescent="0.25">
      <c r="A260" s="61" t="s">
        <v>653</v>
      </c>
      <c r="B260" s="55" t="s">
        <v>491</v>
      </c>
      <c r="C260" s="39">
        <v>0</v>
      </c>
      <c r="D260" s="39">
        <v>0</v>
      </c>
      <c r="E260" s="39">
        <v>0</v>
      </c>
      <c r="F260" s="38">
        <f t="shared" si="204"/>
        <v>0</v>
      </c>
      <c r="G260" s="38">
        <v>11690474.85</v>
      </c>
      <c r="H260" s="38">
        <v>1.07816317063964</v>
      </c>
      <c r="I260" s="38">
        <f t="shared" ref="I260:I262" si="228">(F260*G260*H260)/1000</f>
        <v>0</v>
      </c>
    </row>
    <row r="261" spans="1:9" s="32" customFormat="1" ht="63" x14ac:dyDescent="0.25">
      <c r="A261" s="61" t="s">
        <v>654</v>
      </c>
      <c r="B261" s="55" t="s">
        <v>42</v>
      </c>
      <c r="C261" s="39">
        <v>0</v>
      </c>
      <c r="D261" s="39">
        <v>0</v>
      </c>
      <c r="E261" s="39">
        <v>0</v>
      </c>
      <c r="F261" s="38">
        <f t="shared" si="204"/>
        <v>0</v>
      </c>
      <c r="G261" s="38">
        <v>17072495.52</v>
      </c>
      <c r="H261" s="38">
        <v>1.07816317063964</v>
      </c>
      <c r="I261" s="38">
        <f t="shared" si="228"/>
        <v>0</v>
      </c>
    </row>
    <row r="262" spans="1:9" s="32" customFormat="1" ht="63" x14ac:dyDescent="0.25">
      <c r="A262" s="61" t="s">
        <v>655</v>
      </c>
      <c r="B262" s="55" t="s">
        <v>493</v>
      </c>
      <c r="C262" s="39">
        <v>0</v>
      </c>
      <c r="D262" s="39">
        <v>0</v>
      </c>
      <c r="E262" s="39">
        <v>0</v>
      </c>
      <c r="F262" s="38">
        <f t="shared" si="204"/>
        <v>0</v>
      </c>
      <c r="G262" s="38">
        <v>20195377.079999998</v>
      </c>
      <c r="H262" s="38">
        <v>1.07816317063964</v>
      </c>
      <c r="I262" s="38">
        <f t="shared" si="228"/>
        <v>0</v>
      </c>
    </row>
    <row r="263" spans="1:9" s="32" customFormat="1" ht="15.75" x14ac:dyDescent="0.25">
      <c r="A263" s="37" t="s">
        <v>656</v>
      </c>
      <c r="B263" s="33" t="s">
        <v>168</v>
      </c>
      <c r="C263" s="39">
        <f>SUM(C264:C265)</f>
        <v>0</v>
      </c>
      <c r="D263" s="39">
        <f t="shared" ref="D263" si="229">SUM(D264:D265)</f>
        <v>0</v>
      </c>
      <c r="E263" s="39">
        <f t="shared" ref="E263" si="230">SUM(E264:E265)</f>
        <v>0</v>
      </c>
      <c r="F263" s="39">
        <f t="shared" si="204"/>
        <v>0</v>
      </c>
      <c r="G263" s="38" t="s">
        <v>13</v>
      </c>
      <c r="H263" s="39" t="s">
        <v>13</v>
      </c>
      <c r="I263" s="38">
        <f t="shared" ref="I263" si="231">SUM(I264:I265)</f>
        <v>0</v>
      </c>
    </row>
    <row r="264" spans="1:9" s="32" customFormat="1" ht="63" x14ac:dyDescent="0.25">
      <c r="A264" s="61" t="s">
        <v>657</v>
      </c>
      <c r="B264" s="55" t="s">
        <v>214</v>
      </c>
      <c r="C264" s="38">
        <v>0</v>
      </c>
      <c r="D264" s="38">
        <v>0</v>
      </c>
      <c r="E264" s="38">
        <v>0</v>
      </c>
      <c r="F264" s="38">
        <f t="shared" si="204"/>
        <v>0</v>
      </c>
      <c r="G264" s="38">
        <v>0</v>
      </c>
      <c r="H264" s="38">
        <v>1.07816317063964</v>
      </c>
      <c r="I264" s="38">
        <f>(F264*G264*H264)/1000</f>
        <v>0</v>
      </c>
    </row>
    <row r="265" spans="1:9" s="32" customFormat="1" ht="63" x14ac:dyDescent="0.25">
      <c r="A265" s="61" t="s">
        <v>658</v>
      </c>
      <c r="B265" s="55" t="s">
        <v>494</v>
      </c>
      <c r="C265" s="39">
        <v>0</v>
      </c>
      <c r="D265" s="39">
        <v>0</v>
      </c>
      <c r="E265" s="39">
        <v>0</v>
      </c>
      <c r="F265" s="38">
        <f t="shared" si="204"/>
        <v>0</v>
      </c>
      <c r="G265" s="38">
        <v>17702021.559999999</v>
      </c>
      <c r="H265" s="38">
        <v>1.07816317063964</v>
      </c>
      <c r="I265" s="38">
        <f>(F265*G265*H265)/1000</f>
        <v>0</v>
      </c>
    </row>
    <row r="266" spans="1:9" s="32" customFormat="1" ht="15.75" x14ac:dyDescent="0.25">
      <c r="A266" s="17" t="s">
        <v>659</v>
      </c>
      <c r="B266" s="33" t="s">
        <v>216</v>
      </c>
      <c r="C266" s="40">
        <v>0</v>
      </c>
      <c r="D266" s="40">
        <v>0</v>
      </c>
      <c r="E266" s="40">
        <v>0</v>
      </c>
      <c r="F266" s="41">
        <f t="shared" si="204"/>
        <v>0</v>
      </c>
      <c r="G266" s="40" t="s">
        <v>13</v>
      </c>
      <c r="H266" s="40" t="s">
        <v>13</v>
      </c>
      <c r="I266" s="35">
        <v>0</v>
      </c>
    </row>
    <row r="267" spans="1:9" s="32" customFormat="1" ht="31.5" x14ac:dyDescent="0.25">
      <c r="A267" s="59" t="s">
        <v>226</v>
      </c>
      <c r="B267" s="28" t="s">
        <v>16</v>
      </c>
      <c r="C267" s="48">
        <f>C268+C293</f>
        <v>9</v>
      </c>
      <c r="D267" s="48">
        <f t="shared" ref="D267:E267" si="232">D268+D293</f>
        <v>42</v>
      </c>
      <c r="E267" s="48">
        <f t="shared" si="232"/>
        <v>16</v>
      </c>
      <c r="F267" s="48">
        <f t="shared" si="204"/>
        <v>22.333333333333332</v>
      </c>
      <c r="G267" s="48" t="s">
        <v>13</v>
      </c>
      <c r="H267" s="48" t="s">
        <v>13</v>
      </c>
      <c r="I267" s="25">
        <f t="shared" ref="I267" si="233">I268+I293</f>
        <v>4184.0170634205624</v>
      </c>
    </row>
    <row r="268" spans="1:9" s="32" customFormat="1" ht="15.75" x14ac:dyDescent="0.25">
      <c r="A268" s="60" t="s">
        <v>227</v>
      </c>
      <c r="B268" s="28" t="s">
        <v>54</v>
      </c>
      <c r="C268" s="48">
        <f>C269+C276+C283+C285+C291</f>
        <v>9</v>
      </c>
      <c r="D268" s="48">
        <f t="shared" ref="D268:E268" si="234">D269+D276+D283+D285+D291</f>
        <v>42</v>
      </c>
      <c r="E268" s="48">
        <f t="shared" si="234"/>
        <v>16</v>
      </c>
      <c r="F268" s="48">
        <f t="shared" si="204"/>
        <v>22.333333333333332</v>
      </c>
      <c r="G268" s="25" t="s">
        <v>13</v>
      </c>
      <c r="H268" s="48" t="s">
        <v>13</v>
      </c>
      <c r="I268" s="25">
        <f t="shared" ref="I268" si="235">I269+I276+I283+I285+I291</f>
        <v>4184.0170634205624</v>
      </c>
    </row>
    <row r="269" spans="1:9" s="32" customFormat="1" ht="15.75" x14ac:dyDescent="0.25">
      <c r="A269" s="37" t="s">
        <v>228</v>
      </c>
      <c r="B269" s="36" t="s">
        <v>229</v>
      </c>
      <c r="C269" s="35">
        <f>C270+C273</f>
        <v>0</v>
      </c>
      <c r="D269" s="35">
        <f t="shared" ref="D269:E269" si="236">D270+D273</f>
        <v>0</v>
      </c>
      <c r="E269" s="35">
        <f t="shared" si="236"/>
        <v>0</v>
      </c>
      <c r="F269" s="35">
        <f t="shared" si="204"/>
        <v>0</v>
      </c>
      <c r="G269" s="35" t="s">
        <v>13</v>
      </c>
      <c r="H269" s="35" t="s">
        <v>13</v>
      </c>
      <c r="I269" s="35">
        <f t="shared" ref="I269" si="237">I270+I273</f>
        <v>0</v>
      </c>
    </row>
    <row r="270" spans="1:9" s="32" customFormat="1" ht="15.75" x14ac:dyDescent="0.25">
      <c r="A270" s="61" t="s">
        <v>230</v>
      </c>
      <c r="B270" s="55" t="s">
        <v>231</v>
      </c>
      <c r="C270" s="38">
        <f>C271+C272</f>
        <v>0</v>
      </c>
      <c r="D270" s="38">
        <f t="shared" ref="D270:E270" si="238">D271+D272</f>
        <v>0</v>
      </c>
      <c r="E270" s="38">
        <f t="shared" si="238"/>
        <v>0</v>
      </c>
      <c r="F270" s="38">
        <f t="shared" si="204"/>
        <v>0</v>
      </c>
      <c r="G270" s="38">
        <v>0</v>
      </c>
      <c r="H270" s="38">
        <v>1.07816317063964</v>
      </c>
      <c r="I270" s="38">
        <f t="shared" ref="I270" si="239">I271+I272</f>
        <v>0</v>
      </c>
    </row>
    <row r="271" spans="1:9" s="32" customFormat="1" ht="15.75" x14ac:dyDescent="0.25">
      <c r="A271" s="61" t="s">
        <v>537</v>
      </c>
      <c r="B271" s="33" t="s">
        <v>237</v>
      </c>
      <c r="C271" s="39">
        <v>0</v>
      </c>
      <c r="D271" s="39">
        <v>0</v>
      </c>
      <c r="E271" s="39">
        <v>0</v>
      </c>
      <c r="F271" s="38">
        <f t="shared" si="204"/>
        <v>0</v>
      </c>
      <c r="G271" s="38">
        <v>425611.05</v>
      </c>
      <c r="H271" s="38">
        <v>1.07816317063964</v>
      </c>
      <c r="I271" s="38">
        <f>(F271*G271*H271)/1000</f>
        <v>0</v>
      </c>
    </row>
    <row r="272" spans="1:9" s="32" customFormat="1" ht="15.75" x14ac:dyDescent="0.25">
      <c r="A272" s="61" t="s">
        <v>538</v>
      </c>
      <c r="B272" s="33" t="s">
        <v>503</v>
      </c>
      <c r="C272" s="39">
        <v>0</v>
      </c>
      <c r="D272" s="39">
        <v>0</v>
      </c>
      <c r="E272" s="39">
        <v>0</v>
      </c>
      <c r="F272" s="38">
        <f t="shared" si="204"/>
        <v>0</v>
      </c>
      <c r="G272" s="38">
        <v>5046453.3899999997</v>
      </c>
      <c r="H272" s="38">
        <v>1.07816317063964</v>
      </c>
      <c r="I272" s="38">
        <f>(F272*G272*H272)/1000</f>
        <v>0</v>
      </c>
    </row>
    <row r="273" spans="1:9" s="32" customFormat="1" ht="31.5" x14ac:dyDescent="0.25">
      <c r="A273" s="61" t="s">
        <v>536</v>
      </c>
      <c r="B273" s="55" t="s">
        <v>20</v>
      </c>
      <c r="C273" s="38">
        <f>C274+C275</f>
        <v>0</v>
      </c>
      <c r="D273" s="38">
        <f t="shared" ref="D273:E273" si="240">D274+D275</f>
        <v>0</v>
      </c>
      <c r="E273" s="38">
        <f t="shared" si="240"/>
        <v>0</v>
      </c>
      <c r="F273" s="35">
        <f t="shared" si="204"/>
        <v>0</v>
      </c>
      <c r="G273" s="38">
        <v>0</v>
      </c>
      <c r="H273" s="38">
        <v>1.07816317063964</v>
      </c>
      <c r="I273" s="38">
        <f>I274+I275</f>
        <v>0</v>
      </c>
    </row>
    <row r="274" spans="1:9" s="32" customFormat="1" ht="15.75" x14ac:dyDescent="0.25">
      <c r="A274" s="61" t="s">
        <v>539</v>
      </c>
      <c r="B274" s="33" t="s">
        <v>237</v>
      </c>
      <c r="C274" s="39">
        <v>0</v>
      </c>
      <c r="D274" s="39">
        <v>0</v>
      </c>
      <c r="E274" s="39">
        <v>0</v>
      </c>
      <c r="F274" s="38">
        <f t="shared" si="204"/>
        <v>0</v>
      </c>
      <c r="G274" s="38">
        <v>2441630.5099999998</v>
      </c>
      <c r="H274" s="38">
        <v>1.07816317063964</v>
      </c>
      <c r="I274" s="38">
        <f>(F274*G274*H274)/1000</f>
        <v>0</v>
      </c>
    </row>
    <row r="275" spans="1:9" s="32" customFormat="1" ht="15.75" x14ac:dyDescent="0.25">
      <c r="A275" s="61" t="s">
        <v>540</v>
      </c>
      <c r="B275" s="33" t="s">
        <v>503</v>
      </c>
      <c r="C275" s="39">
        <v>0</v>
      </c>
      <c r="D275" s="39">
        <v>0</v>
      </c>
      <c r="E275" s="39">
        <v>0</v>
      </c>
      <c r="F275" s="38">
        <f t="shared" si="204"/>
        <v>0</v>
      </c>
      <c r="G275" s="38">
        <v>5237065.42</v>
      </c>
      <c r="H275" s="38">
        <v>1.07816317063964</v>
      </c>
      <c r="I275" s="38">
        <f>(F275*G275*H275)/1000</f>
        <v>0</v>
      </c>
    </row>
    <row r="276" spans="1:9" s="32" customFormat="1" ht="15.75" x14ac:dyDescent="0.25">
      <c r="A276" s="37" t="s">
        <v>232</v>
      </c>
      <c r="B276" s="36" t="s">
        <v>233</v>
      </c>
      <c r="C276" s="35">
        <f>C277+C279</f>
        <v>9</v>
      </c>
      <c r="D276" s="35">
        <f t="shared" ref="D276:E276" si="241">D277+D279</f>
        <v>42</v>
      </c>
      <c r="E276" s="35">
        <f t="shared" si="241"/>
        <v>16</v>
      </c>
      <c r="F276" s="35">
        <f t="shared" si="204"/>
        <v>22.333333333333332</v>
      </c>
      <c r="G276" s="35" t="s">
        <v>13</v>
      </c>
      <c r="H276" s="35" t="s">
        <v>13</v>
      </c>
      <c r="I276" s="35">
        <f t="shared" ref="I276" si="242">I277+I279</f>
        <v>4184.0170634205624</v>
      </c>
    </row>
    <row r="277" spans="1:9" s="32" customFormat="1" ht="15.75" x14ac:dyDescent="0.25">
      <c r="A277" s="37" t="s">
        <v>234</v>
      </c>
      <c r="B277" s="33" t="s">
        <v>235</v>
      </c>
      <c r="C277" s="39">
        <f>C278</f>
        <v>9</v>
      </c>
      <c r="D277" s="39">
        <f t="shared" ref="D277:E277" si="243">D278</f>
        <v>42</v>
      </c>
      <c r="E277" s="39">
        <f t="shared" si="243"/>
        <v>16</v>
      </c>
      <c r="F277" s="39">
        <f t="shared" si="204"/>
        <v>22.333333333333332</v>
      </c>
      <c r="G277" s="38" t="s">
        <v>13</v>
      </c>
      <c r="H277" s="39" t="s">
        <v>13</v>
      </c>
      <c r="I277" s="38">
        <f t="shared" ref="I277" si="244">I278</f>
        <v>4184.0170634205624</v>
      </c>
    </row>
    <row r="278" spans="1:9" s="32" customFormat="1" ht="63" x14ac:dyDescent="0.25">
      <c r="A278" s="37" t="s">
        <v>541</v>
      </c>
      <c r="B278" s="33" t="s">
        <v>497</v>
      </c>
      <c r="C278" s="39">
        <v>9</v>
      </c>
      <c r="D278" s="39">
        <v>42</v>
      </c>
      <c r="E278" s="39">
        <v>16</v>
      </c>
      <c r="F278" s="38">
        <f t="shared" si="204"/>
        <v>22.333333333333332</v>
      </c>
      <c r="G278" s="38">
        <v>173762.24</v>
      </c>
      <c r="H278" s="38">
        <v>1.07816317063964</v>
      </c>
      <c r="I278" s="38">
        <f>(F278*G278*H278)/1000</f>
        <v>4184.0170634205624</v>
      </c>
    </row>
    <row r="279" spans="1:9" s="32" customFormat="1" ht="15.75" x14ac:dyDescent="0.25">
      <c r="A279" s="37" t="s">
        <v>236</v>
      </c>
      <c r="B279" s="33" t="s">
        <v>237</v>
      </c>
      <c r="C279" s="39">
        <f>C280+C282</f>
        <v>0</v>
      </c>
      <c r="D279" s="39">
        <f t="shared" ref="D279:E279" si="245">D280+D282</f>
        <v>0</v>
      </c>
      <c r="E279" s="39">
        <f t="shared" si="245"/>
        <v>0</v>
      </c>
      <c r="F279" s="39">
        <f t="shared" si="204"/>
        <v>0</v>
      </c>
      <c r="G279" s="38" t="s">
        <v>13</v>
      </c>
      <c r="H279" s="39" t="s">
        <v>13</v>
      </c>
      <c r="I279" s="38">
        <f t="shared" ref="I279" si="246">I280+I282</f>
        <v>0</v>
      </c>
    </row>
    <row r="280" spans="1:9" s="32" customFormat="1" ht="31.5" x14ac:dyDescent="0.25">
      <c r="A280" s="61" t="s">
        <v>238</v>
      </c>
      <c r="B280" s="33" t="s">
        <v>239</v>
      </c>
      <c r="C280" s="38">
        <f>C281</f>
        <v>0</v>
      </c>
      <c r="D280" s="38">
        <f t="shared" ref="D280:E280" si="247">D281</f>
        <v>0</v>
      </c>
      <c r="E280" s="38">
        <f t="shared" si="247"/>
        <v>0</v>
      </c>
      <c r="F280" s="38">
        <f t="shared" si="204"/>
        <v>0</v>
      </c>
      <c r="G280" s="38">
        <v>0</v>
      </c>
      <c r="H280" s="38">
        <v>1.07816317063964</v>
      </c>
      <c r="I280" s="38">
        <f t="shared" ref="I280" si="248">I281</f>
        <v>0</v>
      </c>
    </row>
    <row r="281" spans="1:9" s="32" customFormat="1" ht="78.75" x14ac:dyDescent="0.25">
      <c r="A281" s="61" t="s">
        <v>542</v>
      </c>
      <c r="B281" s="33" t="s">
        <v>498</v>
      </c>
      <c r="C281" s="38">
        <v>0</v>
      </c>
      <c r="D281" s="38">
        <v>0</v>
      </c>
      <c r="E281" s="38">
        <v>0</v>
      </c>
      <c r="F281" s="38">
        <v>0</v>
      </c>
      <c r="G281" s="38">
        <v>5167182.76</v>
      </c>
      <c r="H281" s="38">
        <v>1.07816317063964</v>
      </c>
      <c r="I281" s="38">
        <f>(F281*G281*H281)/1000</f>
        <v>0</v>
      </c>
    </row>
    <row r="282" spans="1:9" s="32" customFormat="1" ht="31.5" x14ac:dyDescent="0.25">
      <c r="A282" s="61" t="s">
        <v>240</v>
      </c>
      <c r="B282" s="33" t="s">
        <v>241</v>
      </c>
      <c r="C282" s="38">
        <v>0</v>
      </c>
      <c r="D282" s="38">
        <v>0</v>
      </c>
      <c r="E282" s="38">
        <v>0</v>
      </c>
      <c r="F282" s="38">
        <f>SUM(C282:E282)/3</f>
        <v>0</v>
      </c>
      <c r="G282" s="38">
        <v>0</v>
      </c>
      <c r="H282" s="38">
        <v>1.07816317063964</v>
      </c>
      <c r="I282" s="38">
        <f t="shared" ref="I282" si="249">(F282*G282*H282)/1000</f>
        <v>0</v>
      </c>
    </row>
    <row r="283" spans="1:9" s="32" customFormat="1" ht="15.75" x14ac:dyDescent="0.25">
      <c r="A283" s="37" t="s">
        <v>242</v>
      </c>
      <c r="B283" s="36" t="s">
        <v>243</v>
      </c>
      <c r="C283" s="35">
        <f>SUM(C284)</f>
        <v>0</v>
      </c>
      <c r="D283" s="35">
        <f t="shared" ref="D283" si="250">SUM(D284)</f>
        <v>0</v>
      </c>
      <c r="E283" s="35">
        <v>0</v>
      </c>
      <c r="F283" s="35">
        <f>SUM(C283:E283)/3</f>
        <v>0</v>
      </c>
      <c r="G283" s="35" t="s">
        <v>13</v>
      </c>
      <c r="H283" s="35" t="s">
        <v>13</v>
      </c>
      <c r="I283" s="35">
        <f>SUM(I284)</f>
        <v>0</v>
      </c>
    </row>
    <row r="284" spans="1:9" s="32" customFormat="1" ht="15.75" x14ac:dyDescent="0.25">
      <c r="A284" s="61" t="s">
        <v>244</v>
      </c>
      <c r="B284" s="33" t="s">
        <v>237</v>
      </c>
      <c r="C284" s="38">
        <v>0</v>
      </c>
      <c r="D284" s="38">
        <v>0</v>
      </c>
      <c r="E284" s="38">
        <v>0</v>
      </c>
      <c r="F284" s="38">
        <f>SUM(C284:E284)/3</f>
        <v>0</v>
      </c>
      <c r="G284" s="38">
        <v>0</v>
      </c>
      <c r="H284" s="38">
        <v>1.07816317063964</v>
      </c>
      <c r="I284" s="38">
        <f>(F284*G284*H284)/1000</f>
        <v>0</v>
      </c>
    </row>
    <row r="285" spans="1:9" s="32" customFormat="1" ht="15.75" x14ac:dyDescent="0.25">
      <c r="A285" s="37" t="s">
        <v>543</v>
      </c>
      <c r="B285" s="33" t="s">
        <v>504</v>
      </c>
      <c r="C285" s="38">
        <f>C286+C288</f>
        <v>0</v>
      </c>
      <c r="D285" s="38">
        <f t="shared" ref="D285:E285" si="251">D286+D288</f>
        <v>0</v>
      </c>
      <c r="E285" s="38">
        <f t="shared" si="251"/>
        <v>0</v>
      </c>
      <c r="F285" s="38">
        <f>(C285+D285+E285)/3</f>
        <v>0</v>
      </c>
      <c r="G285" s="35" t="s">
        <v>13</v>
      </c>
      <c r="H285" s="35" t="s">
        <v>13</v>
      </c>
      <c r="I285" s="38">
        <f t="shared" ref="I285" si="252">I286+I288</f>
        <v>0</v>
      </c>
    </row>
    <row r="286" spans="1:9" s="32" customFormat="1" ht="31.5" x14ac:dyDescent="0.25">
      <c r="A286" s="37" t="s">
        <v>544</v>
      </c>
      <c r="B286" s="33" t="s">
        <v>495</v>
      </c>
      <c r="C286" s="38">
        <f>C287</f>
        <v>0</v>
      </c>
      <c r="D286" s="38">
        <f t="shared" ref="D286:E286" si="253">D287</f>
        <v>0</v>
      </c>
      <c r="E286" s="38">
        <f t="shared" si="253"/>
        <v>0</v>
      </c>
      <c r="F286" s="38">
        <f>SUM(C286:E286)/3</f>
        <v>0</v>
      </c>
      <c r="G286" s="38">
        <v>0</v>
      </c>
      <c r="H286" s="38">
        <v>1.07816317063964</v>
      </c>
      <c r="I286" s="38">
        <f>I287</f>
        <v>0</v>
      </c>
    </row>
    <row r="287" spans="1:9" s="32" customFormat="1" ht="15.75" x14ac:dyDescent="0.25">
      <c r="A287" s="37" t="s">
        <v>547</v>
      </c>
      <c r="B287" s="33" t="s">
        <v>237</v>
      </c>
      <c r="C287" s="38">
        <v>0</v>
      </c>
      <c r="D287" s="38">
        <v>0</v>
      </c>
      <c r="E287" s="38">
        <v>0</v>
      </c>
      <c r="F287" s="38">
        <f>SUM(C287:E287)/3</f>
        <v>0</v>
      </c>
      <c r="G287" s="38">
        <v>106590.69</v>
      </c>
      <c r="H287" s="38">
        <v>1.07816317063964</v>
      </c>
      <c r="I287" s="38">
        <f>(F287*G287*H287)/1000</f>
        <v>0</v>
      </c>
    </row>
    <row r="288" spans="1:9" s="32" customFormat="1" ht="31.5" x14ac:dyDescent="0.25">
      <c r="A288" s="37" t="s">
        <v>545</v>
      </c>
      <c r="B288" s="33" t="s">
        <v>496</v>
      </c>
      <c r="C288" s="38">
        <f>C289+C290</f>
        <v>0</v>
      </c>
      <c r="D288" s="38">
        <f t="shared" ref="D288:F288" si="254">D289+D290</f>
        <v>0</v>
      </c>
      <c r="E288" s="38">
        <f t="shared" si="254"/>
        <v>0</v>
      </c>
      <c r="F288" s="38">
        <f t="shared" si="254"/>
        <v>0</v>
      </c>
      <c r="G288" s="35" t="s">
        <v>13</v>
      </c>
      <c r="H288" s="38" t="s">
        <v>13</v>
      </c>
      <c r="I288" s="38">
        <f t="shared" ref="I288" si="255">I289+I290</f>
        <v>0</v>
      </c>
    </row>
    <row r="289" spans="1:9" s="32" customFormat="1" ht="15.75" x14ac:dyDescent="0.25">
      <c r="A289" s="37" t="s">
        <v>548</v>
      </c>
      <c r="B289" s="33" t="s">
        <v>237</v>
      </c>
      <c r="C289" s="38">
        <v>0</v>
      </c>
      <c r="D289" s="38">
        <v>0</v>
      </c>
      <c r="E289" s="38">
        <v>0</v>
      </c>
      <c r="F289" s="38">
        <f>SUM(C289:E289)/3</f>
        <v>0</v>
      </c>
      <c r="G289" s="38">
        <v>99284.36</v>
      </c>
      <c r="H289" s="38">
        <v>1.07816317063964</v>
      </c>
      <c r="I289" s="38">
        <f t="shared" ref="I289:I292" si="256">(F289*G289*H289)/1000</f>
        <v>0</v>
      </c>
    </row>
    <row r="290" spans="1:9" s="32" customFormat="1" ht="15.75" x14ac:dyDescent="0.25">
      <c r="A290" s="37" t="s">
        <v>549</v>
      </c>
      <c r="B290" s="33" t="s">
        <v>503</v>
      </c>
      <c r="C290" s="38">
        <v>0</v>
      </c>
      <c r="D290" s="38">
        <v>0</v>
      </c>
      <c r="E290" s="38">
        <v>0</v>
      </c>
      <c r="F290" s="38">
        <f>SUM(C290:E290)/3</f>
        <v>0</v>
      </c>
      <c r="G290" s="38">
        <v>2087685.36</v>
      </c>
      <c r="H290" s="38">
        <v>1.07816317063964</v>
      </c>
      <c r="I290" s="38">
        <f t="shared" si="256"/>
        <v>0</v>
      </c>
    </row>
    <row r="291" spans="1:9" s="32" customFormat="1" ht="61.5" customHeight="1" x14ac:dyDescent="0.25">
      <c r="A291" s="37" t="s">
        <v>546</v>
      </c>
      <c r="B291" s="33" t="s">
        <v>505</v>
      </c>
      <c r="C291" s="38">
        <f>C292</f>
        <v>0</v>
      </c>
      <c r="D291" s="38">
        <f t="shared" ref="D291:E291" si="257">D292</f>
        <v>0</v>
      </c>
      <c r="E291" s="38">
        <f t="shared" si="257"/>
        <v>0</v>
      </c>
      <c r="F291" s="38">
        <f>F292</f>
        <v>0</v>
      </c>
      <c r="G291" s="35" t="s">
        <v>13</v>
      </c>
      <c r="H291" s="35" t="s">
        <v>13</v>
      </c>
      <c r="I291" s="38">
        <f>I292</f>
        <v>0</v>
      </c>
    </row>
    <row r="292" spans="1:9" s="32" customFormat="1" ht="15.75" x14ac:dyDescent="0.25">
      <c r="A292" s="37" t="s">
        <v>550</v>
      </c>
      <c r="B292" s="33" t="s">
        <v>503</v>
      </c>
      <c r="C292" s="38">
        <v>0</v>
      </c>
      <c r="D292" s="38">
        <v>0</v>
      </c>
      <c r="E292" s="38">
        <v>0</v>
      </c>
      <c r="F292" s="38">
        <f t="shared" ref="F292:F309" si="258">SUM(C292:E292)/3</f>
        <v>0</v>
      </c>
      <c r="G292" s="38">
        <v>5803408.7400000002</v>
      </c>
      <c r="H292" s="38">
        <v>1.07816317063964</v>
      </c>
      <c r="I292" s="38">
        <f t="shared" si="256"/>
        <v>0</v>
      </c>
    </row>
    <row r="293" spans="1:9" s="32" customFormat="1" ht="15.75" x14ac:dyDescent="0.25">
      <c r="A293" s="60" t="s">
        <v>245</v>
      </c>
      <c r="B293" s="28" t="s">
        <v>58</v>
      </c>
      <c r="C293" s="48">
        <f>C294+C301+C308+C310+C316</f>
        <v>0</v>
      </c>
      <c r="D293" s="48">
        <f t="shared" ref="D293" si="259">D294+D301+D308+D310+D316</f>
        <v>0</v>
      </c>
      <c r="E293" s="48">
        <f t="shared" ref="E293" si="260">E294+E301+E308+E310+E316</f>
        <v>0</v>
      </c>
      <c r="F293" s="48">
        <f t="shared" si="258"/>
        <v>0</v>
      </c>
      <c r="G293" s="25" t="s">
        <v>13</v>
      </c>
      <c r="H293" s="48" t="s">
        <v>13</v>
      </c>
      <c r="I293" s="25">
        <f t="shared" ref="I293" si="261">I294+I301+I308+I310+I316</f>
        <v>0</v>
      </c>
    </row>
    <row r="294" spans="1:9" s="32" customFormat="1" ht="15.75" x14ac:dyDescent="0.25">
      <c r="A294" s="37" t="s">
        <v>246</v>
      </c>
      <c r="B294" s="36" t="s">
        <v>229</v>
      </c>
      <c r="C294" s="35">
        <f>C295+C298</f>
        <v>0</v>
      </c>
      <c r="D294" s="35">
        <f t="shared" ref="D294" si="262">D295+D298</f>
        <v>0</v>
      </c>
      <c r="E294" s="35">
        <f t="shared" ref="E294" si="263">E295+E298</f>
        <v>0</v>
      </c>
      <c r="F294" s="35">
        <f t="shared" si="258"/>
        <v>0</v>
      </c>
      <c r="G294" s="35" t="s">
        <v>13</v>
      </c>
      <c r="H294" s="35" t="s">
        <v>13</v>
      </c>
      <c r="I294" s="35">
        <f t="shared" ref="I294" si="264">I295+I298</f>
        <v>0</v>
      </c>
    </row>
    <row r="295" spans="1:9" s="32" customFormat="1" ht="15.75" x14ac:dyDescent="0.25">
      <c r="A295" s="61" t="s">
        <v>247</v>
      </c>
      <c r="B295" s="55" t="s">
        <v>231</v>
      </c>
      <c r="C295" s="38">
        <f>C296+C297</f>
        <v>0</v>
      </c>
      <c r="D295" s="38">
        <f t="shared" ref="D295" si="265">D296+D297</f>
        <v>0</v>
      </c>
      <c r="E295" s="38">
        <f t="shared" ref="E295" si="266">E296+E297</f>
        <v>0</v>
      </c>
      <c r="F295" s="38">
        <f t="shared" si="258"/>
        <v>0</v>
      </c>
      <c r="G295" s="38" t="s">
        <v>13</v>
      </c>
      <c r="H295" s="38" t="s">
        <v>13</v>
      </c>
      <c r="I295" s="38">
        <f t="shared" ref="I295" si="267">I296+I297</f>
        <v>0</v>
      </c>
    </row>
    <row r="296" spans="1:9" s="32" customFormat="1" ht="15.75" x14ac:dyDescent="0.25">
      <c r="A296" s="61" t="s">
        <v>660</v>
      </c>
      <c r="B296" s="33" t="s">
        <v>237</v>
      </c>
      <c r="C296" s="38">
        <v>0</v>
      </c>
      <c r="D296" s="38">
        <v>0</v>
      </c>
      <c r="E296" s="38">
        <v>0</v>
      </c>
      <c r="F296" s="38">
        <f t="shared" si="258"/>
        <v>0</v>
      </c>
      <c r="G296" s="38">
        <v>425611.05</v>
      </c>
      <c r="H296" s="38">
        <v>1.07816317063964</v>
      </c>
      <c r="I296" s="38">
        <f>(F296*G296*H296)/1000</f>
        <v>0</v>
      </c>
    </row>
    <row r="297" spans="1:9" s="32" customFormat="1" ht="15.75" x14ac:dyDescent="0.25">
      <c r="A297" s="61" t="s">
        <v>661</v>
      </c>
      <c r="B297" s="33" t="s">
        <v>503</v>
      </c>
      <c r="C297" s="38">
        <v>0</v>
      </c>
      <c r="D297" s="38">
        <v>0</v>
      </c>
      <c r="E297" s="38">
        <v>0</v>
      </c>
      <c r="F297" s="38">
        <f t="shared" si="258"/>
        <v>0</v>
      </c>
      <c r="G297" s="38">
        <v>5046453.3899999997</v>
      </c>
      <c r="H297" s="38">
        <v>1.07816317063964</v>
      </c>
      <c r="I297" s="38">
        <f>(F297*G297*H297)/1000</f>
        <v>0</v>
      </c>
    </row>
    <row r="298" spans="1:9" s="32" customFormat="1" ht="31.5" x14ac:dyDescent="0.25">
      <c r="A298" s="61" t="s">
        <v>662</v>
      </c>
      <c r="B298" s="55" t="s">
        <v>20</v>
      </c>
      <c r="C298" s="38">
        <f>C299+C300</f>
        <v>0</v>
      </c>
      <c r="D298" s="38">
        <f t="shared" ref="D298" si="268">D299+D300</f>
        <v>0</v>
      </c>
      <c r="E298" s="38">
        <f t="shared" ref="E298" si="269">E299+E300</f>
        <v>0</v>
      </c>
      <c r="F298" s="35">
        <f t="shared" si="258"/>
        <v>0</v>
      </c>
      <c r="G298" s="35" t="s">
        <v>13</v>
      </c>
      <c r="H298" s="38" t="s">
        <v>13</v>
      </c>
      <c r="I298" s="38">
        <f>I299+I300</f>
        <v>0</v>
      </c>
    </row>
    <row r="299" spans="1:9" s="32" customFormat="1" ht="15.75" x14ac:dyDescent="0.25">
      <c r="A299" s="61" t="s">
        <v>663</v>
      </c>
      <c r="B299" s="33" t="s">
        <v>237</v>
      </c>
      <c r="C299" s="38">
        <v>0</v>
      </c>
      <c r="D299" s="38">
        <v>0</v>
      </c>
      <c r="E299" s="38">
        <v>0</v>
      </c>
      <c r="F299" s="38">
        <f t="shared" si="258"/>
        <v>0</v>
      </c>
      <c r="G299" s="38">
        <v>2441630.5099999998</v>
      </c>
      <c r="H299" s="38">
        <v>1.07816317063964</v>
      </c>
      <c r="I299" s="38">
        <f>(F299*G299*H299)/1000</f>
        <v>0</v>
      </c>
    </row>
    <row r="300" spans="1:9" s="32" customFormat="1" ht="15.75" x14ac:dyDescent="0.25">
      <c r="A300" s="61" t="s">
        <v>664</v>
      </c>
      <c r="B300" s="33" t="s">
        <v>503</v>
      </c>
      <c r="C300" s="38">
        <v>0</v>
      </c>
      <c r="D300" s="38">
        <v>0</v>
      </c>
      <c r="E300" s="38">
        <v>0</v>
      </c>
      <c r="F300" s="38">
        <f t="shared" si="258"/>
        <v>0</v>
      </c>
      <c r="G300" s="38">
        <v>5237065.42</v>
      </c>
      <c r="H300" s="38">
        <v>1.07816317063964</v>
      </c>
      <c r="I300" s="38">
        <f>(F300*G300*H300)/1000</f>
        <v>0</v>
      </c>
    </row>
    <row r="301" spans="1:9" s="32" customFormat="1" ht="15.75" x14ac:dyDescent="0.25">
      <c r="A301" s="37" t="s">
        <v>248</v>
      </c>
      <c r="B301" s="36" t="s">
        <v>233</v>
      </c>
      <c r="C301" s="35">
        <f>C302+C304</f>
        <v>0</v>
      </c>
      <c r="D301" s="35">
        <f t="shared" ref="D301" si="270">D302+D304</f>
        <v>0</v>
      </c>
      <c r="E301" s="35">
        <f t="shared" ref="E301" si="271">E302+E304</f>
        <v>0</v>
      </c>
      <c r="F301" s="35">
        <f t="shared" si="258"/>
        <v>0</v>
      </c>
      <c r="G301" s="38" t="s">
        <v>13</v>
      </c>
      <c r="H301" s="39" t="s">
        <v>13</v>
      </c>
      <c r="I301" s="35">
        <f t="shared" ref="I301" si="272">I302+I304</f>
        <v>0</v>
      </c>
    </row>
    <row r="302" spans="1:9" s="32" customFormat="1" ht="15.75" x14ac:dyDescent="0.25">
      <c r="A302" s="37" t="s">
        <v>249</v>
      </c>
      <c r="B302" s="33" t="s">
        <v>235</v>
      </c>
      <c r="C302" s="39">
        <f>C303</f>
        <v>0</v>
      </c>
      <c r="D302" s="39">
        <f t="shared" ref="D302" si="273">D303</f>
        <v>0</v>
      </c>
      <c r="E302" s="39">
        <f t="shared" ref="E302" si="274">E303</f>
        <v>0</v>
      </c>
      <c r="F302" s="39">
        <f t="shared" si="258"/>
        <v>0</v>
      </c>
      <c r="G302" s="38">
        <v>0</v>
      </c>
      <c r="H302" s="38">
        <v>1.07816317063964</v>
      </c>
      <c r="I302" s="38">
        <f t="shared" ref="I302" si="275">I303</f>
        <v>0</v>
      </c>
    </row>
    <row r="303" spans="1:9" s="32" customFormat="1" ht="63" x14ac:dyDescent="0.25">
      <c r="A303" s="37" t="s">
        <v>665</v>
      </c>
      <c r="B303" s="33" t="s">
        <v>497</v>
      </c>
      <c r="C303" s="38">
        <v>0</v>
      </c>
      <c r="D303" s="38">
        <v>0</v>
      </c>
      <c r="E303" s="38">
        <v>0</v>
      </c>
      <c r="F303" s="38">
        <f t="shared" si="258"/>
        <v>0</v>
      </c>
      <c r="G303" s="38">
        <v>173762.24</v>
      </c>
      <c r="H303" s="38">
        <v>1.07816317063964</v>
      </c>
      <c r="I303" s="38">
        <f>(F303*G303*H303)/1000</f>
        <v>0</v>
      </c>
    </row>
    <row r="304" spans="1:9" s="32" customFormat="1" ht="15.75" x14ac:dyDescent="0.25">
      <c r="A304" s="37" t="s">
        <v>666</v>
      </c>
      <c r="B304" s="33" t="s">
        <v>237</v>
      </c>
      <c r="C304" s="39">
        <f>C305+C307</f>
        <v>0</v>
      </c>
      <c r="D304" s="39">
        <f t="shared" ref="D304" si="276">D305+D307</f>
        <v>0</v>
      </c>
      <c r="E304" s="39">
        <f t="shared" ref="E304" si="277">E305+E307</f>
        <v>0</v>
      </c>
      <c r="F304" s="39">
        <f t="shared" si="258"/>
        <v>0</v>
      </c>
      <c r="G304" s="38" t="s">
        <v>13</v>
      </c>
      <c r="H304" s="39" t="s">
        <v>13</v>
      </c>
      <c r="I304" s="38">
        <f t="shared" ref="I304" si="278">I305+I307</f>
        <v>0</v>
      </c>
    </row>
    <row r="305" spans="1:9" s="32" customFormat="1" ht="31.5" x14ac:dyDescent="0.25">
      <c r="A305" s="61" t="s">
        <v>667</v>
      </c>
      <c r="B305" s="33" t="s">
        <v>239</v>
      </c>
      <c r="C305" s="38">
        <f>C306</f>
        <v>0</v>
      </c>
      <c r="D305" s="38">
        <f t="shared" ref="D305" si="279">D306</f>
        <v>0</v>
      </c>
      <c r="E305" s="38">
        <f t="shared" ref="E305" si="280">E306</f>
        <v>0</v>
      </c>
      <c r="F305" s="38">
        <f t="shared" si="258"/>
        <v>0</v>
      </c>
      <c r="G305" s="38">
        <v>0</v>
      </c>
      <c r="H305" s="38">
        <v>1.07816317063964</v>
      </c>
      <c r="I305" s="38">
        <f t="shared" ref="I305" si="281">I306</f>
        <v>0</v>
      </c>
    </row>
    <row r="306" spans="1:9" s="32" customFormat="1" ht="78.75" x14ac:dyDescent="0.25">
      <c r="A306" s="61" t="s">
        <v>668</v>
      </c>
      <c r="B306" s="33" t="s">
        <v>498</v>
      </c>
      <c r="C306" s="38">
        <v>0</v>
      </c>
      <c r="D306" s="38">
        <v>0</v>
      </c>
      <c r="E306" s="38">
        <v>0</v>
      </c>
      <c r="F306" s="38">
        <f t="shared" si="258"/>
        <v>0</v>
      </c>
      <c r="G306" s="38">
        <v>5167182.76</v>
      </c>
      <c r="H306" s="38">
        <v>1.07816317063964</v>
      </c>
      <c r="I306" s="38">
        <f>(F306*G306*H306)/1000</f>
        <v>0</v>
      </c>
    </row>
    <row r="307" spans="1:9" s="32" customFormat="1" ht="31.5" x14ac:dyDescent="0.25">
      <c r="A307" s="61" t="s">
        <v>669</v>
      </c>
      <c r="B307" s="33" t="s">
        <v>241</v>
      </c>
      <c r="C307" s="38">
        <v>0</v>
      </c>
      <c r="D307" s="38">
        <v>0</v>
      </c>
      <c r="E307" s="38">
        <v>0</v>
      </c>
      <c r="F307" s="38">
        <f t="shared" si="258"/>
        <v>0</v>
      </c>
      <c r="G307" s="38">
        <v>0</v>
      </c>
      <c r="H307" s="38">
        <v>1.07816317063964</v>
      </c>
      <c r="I307" s="38">
        <f t="shared" ref="I307" si="282">(F307*G307*H307)/1000</f>
        <v>0</v>
      </c>
    </row>
    <row r="308" spans="1:9" s="32" customFormat="1" ht="15.75" x14ac:dyDescent="0.25">
      <c r="A308" s="37" t="s">
        <v>250</v>
      </c>
      <c r="B308" s="36" t="s">
        <v>243</v>
      </c>
      <c r="C308" s="35">
        <f>SUM(C309)</f>
        <v>0</v>
      </c>
      <c r="D308" s="35">
        <f t="shared" ref="D308" si="283">SUM(D309)</f>
        <v>0</v>
      </c>
      <c r="E308" s="35">
        <v>0</v>
      </c>
      <c r="F308" s="35">
        <f t="shared" si="258"/>
        <v>0</v>
      </c>
      <c r="G308" s="35" t="s">
        <v>13</v>
      </c>
      <c r="H308" s="35" t="s">
        <v>13</v>
      </c>
      <c r="I308" s="35">
        <f>SUM(I309)</f>
        <v>0</v>
      </c>
    </row>
    <row r="309" spans="1:9" s="32" customFormat="1" ht="15.75" x14ac:dyDescent="0.25">
      <c r="A309" s="61" t="s">
        <v>251</v>
      </c>
      <c r="B309" s="33" t="s">
        <v>237</v>
      </c>
      <c r="C309" s="38">
        <v>0</v>
      </c>
      <c r="D309" s="38">
        <v>0</v>
      </c>
      <c r="E309" s="38">
        <v>0</v>
      </c>
      <c r="F309" s="38">
        <f t="shared" si="258"/>
        <v>0</v>
      </c>
      <c r="G309" s="38">
        <v>0</v>
      </c>
      <c r="H309" s="38">
        <v>1.07816317063964</v>
      </c>
      <c r="I309" s="38">
        <f>(F309*G309*H309)/1000</f>
        <v>0</v>
      </c>
    </row>
    <row r="310" spans="1:9" s="32" customFormat="1" ht="15.75" x14ac:dyDescent="0.25">
      <c r="A310" s="37" t="s">
        <v>670</v>
      </c>
      <c r="B310" s="33" t="s">
        <v>504</v>
      </c>
      <c r="C310" s="38">
        <f>C311+C313</f>
        <v>0</v>
      </c>
      <c r="D310" s="38">
        <f t="shared" ref="D310" si="284">D311+D313</f>
        <v>0</v>
      </c>
      <c r="E310" s="38">
        <f t="shared" ref="E310" si="285">E311+E313</f>
        <v>0</v>
      </c>
      <c r="F310" s="38">
        <v>0</v>
      </c>
      <c r="G310" s="38" t="s">
        <v>13</v>
      </c>
      <c r="H310" s="38" t="s">
        <v>13</v>
      </c>
      <c r="I310" s="38">
        <f t="shared" ref="I310" si="286">I311+I313</f>
        <v>0</v>
      </c>
    </row>
    <row r="311" spans="1:9" s="32" customFormat="1" ht="31.5" x14ac:dyDescent="0.25">
      <c r="A311" s="37" t="s">
        <v>671</v>
      </c>
      <c r="B311" s="33" t="s">
        <v>495</v>
      </c>
      <c r="C311" s="38">
        <f>C312</f>
        <v>0</v>
      </c>
      <c r="D311" s="38">
        <f t="shared" ref="D311" si="287">D312</f>
        <v>0</v>
      </c>
      <c r="E311" s="38">
        <f t="shared" ref="E311" si="288">E312</f>
        <v>0</v>
      </c>
      <c r="F311" s="38">
        <f>SUM(C311:E311)/3</f>
        <v>0</v>
      </c>
      <c r="G311" s="38">
        <v>0</v>
      </c>
      <c r="H311" s="38">
        <v>1.07816317063964</v>
      </c>
      <c r="I311" s="38">
        <f>I312</f>
        <v>0</v>
      </c>
    </row>
    <row r="312" spans="1:9" s="32" customFormat="1" ht="15.75" x14ac:dyDescent="0.25">
      <c r="A312" s="37" t="s">
        <v>672</v>
      </c>
      <c r="B312" s="33" t="s">
        <v>237</v>
      </c>
      <c r="C312" s="38">
        <v>0</v>
      </c>
      <c r="D312" s="38">
        <v>0</v>
      </c>
      <c r="E312" s="38">
        <v>0</v>
      </c>
      <c r="F312" s="38">
        <f>SUM(C312:E312)/3</f>
        <v>0</v>
      </c>
      <c r="G312" s="38">
        <v>106590.69</v>
      </c>
      <c r="H312" s="38">
        <v>1.07816317063964</v>
      </c>
      <c r="I312" s="38">
        <f>(F312*G312*H312)/1000</f>
        <v>0</v>
      </c>
    </row>
    <row r="313" spans="1:9" s="32" customFormat="1" ht="31.5" x14ac:dyDescent="0.25">
      <c r="A313" s="37" t="s">
        <v>673</v>
      </c>
      <c r="B313" s="33" t="s">
        <v>496</v>
      </c>
      <c r="C313" s="38">
        <f>C314+C315</f>
        <v>0</v>
      </c>
      <c r="D313" s="38">
        <f t="shared" ref="D313" si="289">D314+D315</f>
        <v>0</v>
      </c>
      <c r="E313" s="38">
        <f t="shared" ref="E313" si="290">E314+E315</f>
        <v>0</v>
      </c>
      <c r="F313" s="38">
        <f t="shared" ref="F313" si="291">F314+F315</f>
        <v>0</v>
      </c>
      <c r="G313" s="38" t="s">
        <v>13</v>
      </c>
      <c r="H313" s="38" t="s">
        <v>13</v>
      </c>
      <c r="I313" s="38">
        <f t="shared" ref="I313" si="292">I314+I315</f>
        <v>0</v>
      </c>
    </row>
    <row r="314" spans="1:9" s="32" customFormat="1" ht="15.75" x14ac:dyDescent="0.25">
      <c r="A314" s="37" t="s">
        <v>674</v>
      </c>
      <c r="B314" s="33" t="s">
        <v>237</v>
      </c>
      <c r="C314" s="38">
        <v>0</v>
      </c>
      <c r="D314" s="38">
        <v>0</v>
      </c>
      <c r="E314" s="38">
        <v>0</v>
      </c>
      <c r="F314" s="38">
        <f>SUM(C314:E314)/3</f>
        <v>0</v>
      </c>
      <c r="G314" s="38">
        <v>99284.36</v>
      </c>
      <c r="H314" s="38">
        <v>1.07816317063964</v>
      </c>
      <c r="I314" s="38">
        <f t="shared" ref="I314:I315" si="293">(F314*G314*H314)/1000</f>
        <v>0</v>
      </c>
    </row>
    <row r="315" spans="1:9" s="32" customFormat="1" ht="15.75" x14ac:dyDescent="0.25">
      <c r="A315" s="37" t="s">
        <v>675</v>
      </c>
      <c r="B315" s="33" t="s">
        <v>503</v>
      </c>
      <c r="C315" s="38">
        <v>0</v>
      </c>
      <c r="D315" s="38">
        <v>0</v>
      </c>
      <c r="E315" s="38">
        <v>0</v>
      </c>
      <c r="F315" s="38">
        <f>SUM(C315:E315)/3</f>
        <v>0</v>
      </c>
      <c r="G315" s="38">
        <v>2087685.36</v>
      </c>
      <c r="H315" s="38">
        <v>1.07816317063964</v>
      </c>
      <c r="I315" s="38">
        <f t="shared" si="293"/>
        <v>0</v>
      </c>
    </row>
    <row r="316" spans="1:9" s="32" customFormat="1" ht="63" x14ac:dyDescent="0.25">
      <c r="A316" s="37" t="s">
        <v>676</v>
      </c>
      <c r="B316" s="33" t="s">
        <v>505</v>
      </c>
      <c r="C316" s="38">
        <f>C317</f>
        <v>0</v>
      </c>
      <c r="D316" s="38">
        <f t="shared" ref="D316" si="294">D317</f>
        <v>0</v>
      </c>
      <c r="E316" s="38">
        <f t="shared" ref="E316" si="295">E317</f>
        <v>0</v>
      </c>
      <c r="F316" s="38">
        <f>F317</f>
        <v>0</v>
      </c>
      <c r="G316" s="38" t="s">
        <v>13</v>
      </c>
      <c r="H316" s="38" t="s">
        <v>13</v>
      </c>
      <c r="I316" s="38">
        <f>I317</f>
        <v>0</v>
      </c>
    </row>
    <row r="317" spans="1:9" s="32" customFormat="1" ht="15.75" x14ac:dyDescent="0.25">
      <c r="A317" s="37" t="s">
        <v>677</v>
      </c>
      <c r="B317" s="33" t="s">
        <v>503</v>
      </c>
      <c r="C317" s="38">
        <v>0</v>
      </c>
      <c r="D317" s="38">
        <v>0</v>
      </c>
      <c r="E317" s="38">
        <v>0</v>
      </c>
      <c r="F317" s="38">
        <f>SUM(C317:E317)/3</f>
        <v>0</v>
      </c>
      <c r="G317" s="38">
        <v>5803408.7400000002</v>
      </c>
      <c r="H317" s="38">
        <v>1.07816317063964</v>
      </c>
      <c r="I317" s="38">
        <f t="shared" ref="I317" si="296">(F317*G317*H317)/1000</f>
        <v>0</v>
      </c>
    </row>
    <row r="318" spans="1:9" s="32" customFormat="1" ht="78.75" x14ac:dyDescent="0.25">
      <c r="A318" s="59" t="s">
        <v>252</v>
      </c>
      <c r="B318" s="28" t="s">
        <v>17</v>
      </c>
      <c r="C318" s="48">
        <f>C319+C350</f>
        <v>372</v>
      </c>
      <c r="D318" s="48">
        <f t="shared" ref="D318:E318" si="297">D319+D350</f>
        <v>154.38</v>
      </c>
      <c r="E318" s="48">
        <f t="shared" si="297"/>
        <v>500.34000000000003</v>
      </c>
      <c r="F318" s="48">
        <f>SUM(C318:E318)/3</f>
        <v>342.24</v>
      </c>
      <c r="G318" s="48" t="s">
        <v>13</v>
      </c>
      <c r="H318" s="48" t="s">
        <v>13</v>
      </c>
      <c r="I318" s="25">
        <f t="shared" ref="I318" si="298">I319+I350</f>
        <v>5007.631363073072</v>
      </c>
    </row>
    <row r="319" spans="1:9" s="32" customFormat="1" ht="15.75" x14ac:dyDescent="0.25">
      <c r="A319" s="62" t="s">
        <v>253</v>
      </c>
      <c r="B319" s="28" t="s">
        <v>54</v>
      </c>
      <c r="C319" s="56">
        <f>C320+C336</f>
        <v>372</v>
      </c>
      <c r="D319" s="56">
        <f t="shared" ref="D319:E319" si="299">D320+D336</f>
        <v>154.38</v>
      </c>
      <c r="E319" s="56">
        <f t="shared" si="299"/>
        <v>500.34000000000003</v>
      </c>
      <c r="F319" s="66">
        <f>SUM(C319:E319)/3</f>
        <v>342.24</v>
      </c>
      <c r="G319" s="56" t="s">
        <v>13</v>
      </c>
      <c r="H319" s="57" t="s">
        <v>13</v>
      </c>
      <c r="I319" s="58">
        <f t="shared" ref="I319" si="300">I320+I336</f>
        <v>5007.631363073072</v>
      </c>
    </row>
    <row r="320" spans="1:9" s="32" customFormat="1" ht="15.75" x14ac:dyDescent="0.25">
      <c r="A320" s="37" t="s">
        <v>254</v>
      </c>
      <c r="B320" s="36" t="s">
        <v>255</v>
      </c>
      <c r="C320" s="35">
        <f>SUM(C321:C335)</f>
        <v>372</v>
      </c>
      <c r="D320" s="35">
        <f t="shared" ref="D320:E320" si="301">SUM(D321:D335)</f>
        <v>154.38</v>
      </c>
      <c r="E320" s="35">
        <f t="shared" si="301"/>
        <v>500.34000000000003</v>
      </c>
      <c r="F320" s="35">
        <f>SUM(F321:F335)</f>
        <v>342.24</v>
      </c>
      <c r="G320" s="35" t="s">
        <v>13</v>
      </c>
      <c r="H320" s="35" t="s">
        <v>13</v>
      </c>
      <c r="I320" s="35">
        <f>SUM(I321:I335)</f>
        <v>5007.631363073072</v>
      </c>
    </row>
    <row r="321" spans="1:9" s="32" customFormat="1" ht="47.25" x14ac:dyDescent="0.25">
      <c r="A321" s="63" t="s">
        <v>256</v>
      </c>
      <c r="B321" s="33" t="s">
        <v>257</v>
      </c>
      <c r="C321" s="38">
        <v>0</v>
      </c>
      <c r="D321" s="38">
        <v>0</v>
      </c>
      <c r="E321" s="38">
        <f>63*0.93</f>
        <v>58.59</v>
      </c>
      <c r="F321" s="38">
        <f t="shared" ref="F321:F334" si="302">SUM(C321:E321)/3</f>
        <v>19.53</v>
      </c>
      <c r="G321" s="38">
        <v>48090.43</v>
      </c>
      <c r="H321" s="38">
        <v>1.07816317063964</v>
      </c>
      <c r="I321" s="38">
        <f t="shared" ref="I321:I335" si="303">(F321*G321*H321)/1000</f>
        <v>1012.6174243959482</v>
      </c>
    </row>
    <row r="322" spans="1:9" s="32" customFormat="1" ht="47.25" x14ac:dyDescent="0.25">
      <c r="A322" s="63" t="s">
        <v>258</v>
      </c>
      <c r="B322" s="33" t="s">
        <v>43</v>
      </c>
      <c r="C322" s="38">
        <v>0</v>
      </c>
      <c r="D322" s="38">
        <f>66*0.93</f>
        <v>61.38</v>
      </c>
      <c r="E322" s="38">
        <f>50*0.93</f>
        <v>46.5</v>
      </c>
      <c r="F322" s="38">
        <f t="shared" si="302"/>
        <v>35.96</v>
      </c>
      <c r="G322" s="38">
        <v>45887.199999999997</v>
      </c>
      <c r="H322" s="38">
        <v>1.07816317063964</v>
      </c>
      <c r="I322" s="38">
        <f>(F322*G322*H322)/1000</f>
        <v>1779.0810500141592</v>
      </c>
    </row>
    <row r="323" spans="1:9" s="32" customFormat="1" ht="47.25" x14ac:dyDescent="0.25">
      <c r="A323" s="63" t="s">
        <v>259</v>
      </c>
      <c r="B323" s="33" t="s">
        <v>43</v>
      </c>
      <c r="C323" s="38">
        <v>0</v>
      </c>
      <c r="D323" s="38">
        <v>0</v>
      </c>
      <c r="E323" s="38">
        <v>0</v>
      </c>
      <c r="F323" s="38">
        <f t="shared" si="302"/>
        <v>0</v>
      </c>
      <c r="G323" s="38">
        <v>0</v>
      </c>
      <c r="H323" s="38">
        <v>1.07816317063964</v>
      </c>
      <c r="I323" s="38">
        <f t="shared" si="303"/>
        <v>0</v>
      </c>
    </row>
    <row r="324" spans="1:9" s="32" customFormat="1" ht="47.25" x14ac:dyDescent="0.25">
      <c r="A324" s="63" t="s">
        <v>260</v>
      </c>
      <c r="B324" s="33" t="s">
        <v>261</v>
      </c>
      <c r="C324" s="38">
        <v>0</v>
      </c>
      <c r="D324" s="38">
        <f>100*0.93</f>
        <v>93</v>
      </c>
      <c r="E324" s="38">
        <v>0</v>
      </c>
      <c r="F324" s="38">
        <f t="shared" si="302"/>
        <v>31</v>
      </c>
      <c r="G324" s="38">
        <v>19777.22</v>
      </c>
      <c r="H324" s="38">
        <v>1.07816317063964</v>
      </c>
      <c r="I324" s="38">
        <f t="shared" si="303"/>
        <v>661.01517687076876</v>
      </c>
    </row>
    <row r="325" spans="1:9" s="32" customFormat="1" ht="47.25" x14ac:dyDescent="0.25">
      <c r="A325" s="63" t="s">
        <v>262</v>
      </c>
      <c r="B325" s="33" t="s">
        <v>44</v>
      </c>
      <c r="C325" s="38">
        <v>0</v>
      </c>
      <c r="D325" s="38">
        <v>0</v>
      </c>
      <c r="E325" s="38">
        <f>25*0.93</f>
        <v>23.25</v>
      </c>
      <c r="F325" s="38">
        <f t="shared" si="302"/>
        <v>7.75</v>
      </c>
      <c r="G325" s="38">
        <v>18655.3</v>
      </c>
      <c r="H325" s="38">
        <v>1.07816317063964</v>
      </c>
      <c r="I325" s="38">
        <f t="shared" si="303"/>
        <v>155.87929482856097</v>
      </c>
    </row>
    <row r="326" spans="1:9" s="32" customFormat="1" ht="47.25" x14ac:dyDescent="0.25">
      <c r="A326" s="63" t="s">
        <v>263</v>
      </c>
      <c r="B326" s="33" t="s">
        <v>44</v>
      </c>
      <c r="C326" s="38">
        <v>0</v>
      </c>
      <c r="D326" s="38">
        <v>0</v>
      </c>
      <c r="E326" s="38">
        <v>0</v>
      </c>
      <c r="F326" s="38">
        <f t="shared" si="302"/>
        <v>0</v>
      </c>
      <c r="G326" s="38">
        <v>0</v>
      </c>
      <c r="H326" s="38">
        <v>1.07816317063964</v>
      </c>
      <c r="I326" s="38">
        <f t="shared" si="303"/>
        <v>0</v>
      </c>
    </row>
    <row r="327" spans="1:9" s="32" customFormat="1" ht="47.25" x14ac:dyDescent="0.25">
      <c r="A327" s="63" t="s">
        <v>263</v>
      </c>
      <c r="B327" s="33" t="s">
        <v>261</v>
      </c>
      <c r="C327" s="38">
        <v>0</v>
      </c>
      <c r="D327" s="38">
        <v>0</v>
      </c>
      <c r="E327" s="38">
        <v>0</v>
      </c>
      <c r="F327" s="38">
        <f t="shared" si="302"/>
        <v>0</v>
      </c>
      <c r="G327" s="38">
        <v>0</v>
      </c>
      <c r="H327" s="38">
        <v>1.07816317063964</v>
      </c>
      <c r="I327" s="38">
        <f t="shared" si="303"/>
        <v>0</v>
      </c>
    </row>
    <row r="328" spans="1:9" s="32" customFormat="1" ht="47.25" x14ac:dyDescent="0.25">
      <c r="A328" s="63" t="s">
        <v>263</v>
      </c>
      <c r="B328" s="33" t="s">
        <v>50</v>
      </c>
      <c r="C328" s="38">
        <v>0</v>
      </c>
      <c r="D328" s="38">
        <v>0</v>
      </c>
      <c r="E328" s="38">
        <v>0</v>
      </c>
      <c r="F328" s="38">
        <f t="shared" si="302"/>
        <v>0</v>
      </c>
      <c r="G328" s="38">
        <v>0</v>
      </c>
      <c r="H328" s="38">
        <v>1.07816317063964</v>
      </c>
      <c r="I328" s="38">
        <f t="shared" si="303"/>
        <v>0</v>
      </c>
    </row>
    <row r="329" spans="1:9" s="32" customFormat="1" ht="47.25" x14ac:dyDescent="0.25">
      <c r="A329" s="63" t="s">
        <v>263</v>
      </c>
      <c r="B329" s="33" t="s">
        <v>50</v>
      </c>
      <c r="C329" s="38">
        <v>0</v>
      </c>
      <c r="D329" s="38">
        <v>0</v>
      </c>
      <c r="E329" s="38">
        <v>0</v>
      </c>
      <c r="F329" s="38">
        <f t="shared" si="302"/>
        <v>0</v>
      </c>
      <c r="G329" s="38">
        <v>0</v>
      </c>
      <c r="H329" s="38">
        <v>1.07816317063964</v>
      </c>
      <c r="I329" s="38">
        <f t="shared" si="303"/>
        <v>0</v>
      </c>
    </row>
    <row r="330" spans="1:9" s="32" customFormat="1" ht="47.25" x14ac:dyDescent="0.25">
      <c r="A330" s="63" t="s">
        <v>264</v>
      </c>
      <c r="B330" s="33" t="s">
        <v>45</v>
      </c>
      <c r="C330" s="38">
        <v>0</v>
      </c>
      <c r="D330" s="38">
        <v>0</v>
      </c>
      <c r="E330" s="38">
        <v>0</v>
      </c>
      <c r="F330" s="38">
        <f t="shared" si="302"/>
        <v>0</v>
      </c>
      <c r="G330" s="38">
        <v>9049.08</v>
      </c>
      <c r="H330" s="38">
        <v>1.07816317063964</v>
      </c>
      <c r="I330" s="38">
        <f t="shared" si="303"/>
        <v>0</v>
      </c>
    </row>
    <row r="331" spans="1:9" s="32" customFormat="1" ht="47.25" x14ac:dyDescent="0.25">
      <c r="A331" s="63" t="s">
        <v>265</v>
      </c>
      <c r="B331" s="33" t="s">
        <v>45</v>
      </c>
      <c r="C331" s="38">
        <v>0</v>
      </c>
      <c r="D331" s="38">
        <v>0</v>
      </c>
      <c r="E331" s="38">
        <v>0</v>
      </c>
      <c r="F331" s="38">
        <f t="shared" si="302"/>
        <v>0</v>
      </c>
      <c r="G331" s="38">
        <v>0</v>
      </c>
      <c r="H331" s="38">
        <v>1.07816317063964</v>
      </c>
      <c r="I331" s="38">
        <f t="shared" si="303"/>
        <v>0</v>
      </c>
    </row>
    <row r="332" spans="1:9" s="32" customFormat="1" ht="47.25" x14ac:dyDescent="0.25">
      <c r="A332" s="63" t="s">
        <v>266</v>
      </c>
      <c r="B332" s="33" t="s">
        <v>46</v>
      </c>
      <c r="C332" s="38">
        <f>400*0.93</f>
        <v>372</v>
      </c>
      <c r="D332" s="38">
        <v>0</v>
      </c>
      <c r="E332" s="38">
        <f>400*0.93</f>
        <v>372</v>
      </c>
      <c r="F332" s="38">
        <f t="shared" si="302"/>
        <v>248</v>
      </c>
      <c r="G332" s="38">
        <v>5232.3100000000004</v>
      </c>
      <c r="H332" s="38">
        <v>1.07816317063964</v>
      </c>
      <c r="I332" s="38">
        <f>(F332*G332*H332)/1000</f>
        <v>1399.0384169636347</v>
      </c>
    </row>
    <row r="333" spans="1:9" s="32" customFormat="1" ht="47.25" x14ac:dyDescent="0.25">
      <c r="A333" s="63" t="s">
        <v>267</v>
      </c>
      <c r="B333" s="33" t="s">
        <v>46</v>
      </c>
      <c r="C333" s="38">
        <v>0</v>
      </c>
      <c r="D333" s="38">
        <v>0</v>
      </c>
      <c r="E333" s="38">
        <v>0</v>
      </c>
      <c r="F333" s="38">
        <f t="shared" si="302"/>
        <v>0</v>
      </c>
      <c r="G333" s="38">
        <v>0</v>
      </c>
      <c r="H333" s="38">
        <v>1.07816317063964</v>
      </c>
      <c r="I333" s="38">
        <f t="shared" si="303"/>
        <v>0</v>
      </c>
    </row>
    <row r="334" spans="1:9" s="32" customFormat="1" ht="47.25" x14ac:dyDescent="0.25">
      <c r="A334" s="63" t="s">
        <v>268</v>
      </c>
      <c r="B334" s="33" t="s">
        <v>47</v>
      </c>
      <c r="C334" s="38">
        <v>0</v>
      </c>
      <c r="D334" s="38">
        <v>0</v>
      </c>
      <c r="E334" s="38">
        <v>0</v>
      </c>
      <c r="F334" s="38">
        <f t="shared" si="302"/>
        <v>0</v>
      </c>
      <c r="G334" s="38">
        <v>3816.37</v>
      </c>
      <c r="H334" s="38">
        <v>1.07816317063964</v>
      </c>
      <c r="I334" s="38">
        <f t="shared" si="303"/>
        <v>0</v>
      </c>
    </row>
    <row r="335" spans="1:9" s="32" customFormat="1" ht="47.25" x14ac:dyDescent="0.25">
      <c r="A335" s="63" t="s">
        <v>269</v>
      </c>
      <c r="B335" s="33" t="s">
        <v>270</v>
      </c>
      <c r="C335" s="38">
        <v>0</v>
      </c>
      <c r="D335" s="38">
        <v>0</v>
      </c>
      <c r="E335" s="38">
        <v>0</v>
      </c>
      <c r="F335" s="38">
        <v>0</v>
      </c>
      <c r="G335" s="38">
        <v>0</v>
      </c>
      <c r="H335" s="38">
        <v>1.07816317063964</v>
      </c>
      <c r="I335" s="38">
        <f t="shared" si="303"/>
        <v>0</v>
      </c>
    </row>
    <row r="336" spans="1:9" s="32" customFormat="1" ht="15.75" x14ac:dyDescent="0.25">
      <c r="A336" s="37" t="s">
        <v>271</v>
      </c>
      <c r="B336" s="36" t="s">
        <v>272</v>
      </c>
      <c r="C336" s="35">
        <f>SUM(C337:C349)</f>
        <v>0</v>
      </c>
      <c r="D336" s="35">
        <f t="shared" ref="D336:E336" si="304">SUM(D337:D349)</f>
        <v>0</v>
      </c>
      <c r="E336" s="35">
        <f t="shared" si="304"/>
        <v>0</v>
      </c>
      <c r="F336" s="35">
        <f>SUM(F337:F349)</f>
        <v>0</v>
      </c>
      <c r="G336" s="35" t="s">
        <v>13</v>
      </c>
      <c r="H336" s="35" t="s">
        <v>13</v>
      </c>
      <c r="I336" s="35">
        <f>SUM(I337:I349)</f>
        <v>0</v>
      </c>
    </row>
    <row r="337" spans="1:9" s="32" customFormat="1" ht="47.25" x14ac:dyDescent="0.25">
      <c r="A337" s="63" t="s">
        <v>273</v>
      </c>
      <c r="B337" s="55" t="s">
        <v>274</v>
      </c>
      <c r="C337" s="38">
        <v>0</v>
      </c>
      <c r="D337" s="38">
        <v>0</v>
      </c>
      <c r="E337" s="38">
        <v>0</v>
      </c>
      <c r="F337" s="38">
        <f>SUM(C337:E337)/3</f>
        <v>0</v>
      </c>
      <c r="G337" s="38">
        <v>0</v>
      </c>
      <c r="H337" s="38">
        <v>1.07816317063964</v>
      </c>
      <c r="I337" s="38">
        <f t="shared" ref="I337:I349" si="305">(F337*G337*H337)/1000</f>
        <v>0</v>
      </c>
    </row>
    <row r="338" spans="1:9" s="32" customFormat="1" ht="47.25" x14ac:dyDescent="0.25">
      <c r="A338" s="63" t="s">
        <v>275</v>
      </c>
      <c r="B338" s="55" t="s">
        <v>21</v>
      </c>
      <c r="C338" s="38">
        <v>0</v>
      </c>
      <c r="D338" s="38">
        <v>0</v>
      </c>
      <c r="E338" s="38">
        <v>0</v>
      </c>
      <c r="F338" s="38">
        <v>0</v>
      </c>
      <c r="G338" s="38">
        <v>0</v>
      </c>
      <c r="H338" s="38">
        <v>1.07816317063964</v>
      </c>
      <c r="I338" s="38">
        <f t="shared" si="305"/>
        <v>0</v>
      </c>
    </row>
    <row r="339" spans="1:9" s="32" customFormat="1" ht="47.25" x14ac:dyDescent="0.25">
      <c r="A339" s="63" t="s">
        <v>276</v>
      </c>
      <c r="B339" s="55" t="s">
        <v>21</v>
      </c>
      <c r="C339" s="38">
        <v>0</v>
      </c>
      <c r="D339" s="38">
        <v>0</v>
      </c>
      <c r="E339" s="38">
        <v>0</v>
      </c>
      <c r="F339" s="38">
        <v>0</v>
      </c>
      <c r="G339" s="38">
        <v>0</v>
      </c>
      <c r="H339" s="38">
        <v>1.07816317063964</v>
      </c>
      <c r="I339" s="38">
        <f t="shared" si="305"/>
        <v>0</v>
      </c>
    </row>
    <row r="340" spans="1:9" s="32" customFormat="1" ht="47.25" x14ac:dyDescent="0.25">
      <c r="A340" s="63" t="s">
        <v>277</v>
      </c>
      <c r="B340" s="55" t="s">
        <v>48</v>
      </c>
      <c r="C340" s="38">
        <v>0</v>
      </c>
      <c r="D340" s="38">
        <v>0</v>
      </c>
      <c r="E340" s="38">
        <v>0</v>
      </c>
      <c r="F340" s="38">
        <f>SUM(C340:E340)/3</f>
        <v>0</v>
      </c>
      <c r="G340" s="38">
        <v>0</v>
      </c>
      <c r="H340" s="38">
        <v>1.07816317063964</v>
      </c>
      <c r="I340" s="38">
        <f t="shared" si="305"/>
        <v>0</v>
      </c>
    </row>
    <row r="341" spans="1:9" s="32" customFormat="1" ht="47.25" x14ac:dyDescent="0.25">
      <c r="A341" s="63" t="s">
        <v>278</v>
      </c>
      <c r="B341" s="55" t="s">
        <v>279</v>
      </c>
      <c r="C341" s="38">
        <v>0</v>
      </c>
      <c r="D341" s="38">
        <v>0</v>
      </c>
      <c r="E341" s="38">
        <v>0</v>
      </c>
      <c r="F341" s="38">
        <f>SUM(C341:E341)/3</f>
        <v>0</v>
      </c>
      <c r="G341" s="38">
        <v>0</v>
      </c>
      <c r="H341" s="38">
        <v>1.07816317063964</v>
      </c>
      <c r="I341" s="38">
        <f t="shared" si="305"/>
        <v>0</v>
      </c>
    </row>
    <row r="342" spans="1:9" s="32" customFormat="1" ht="47.25" x14ac:dyDescent="0.25">
      <c r="A342" s="63" t="s">
        <v>280</v>
      </c>
      <c r="B342" s="55" t="s">
        <v>49</v>
      </c>
      <c r="C342" s="38">
        <v>0</v>
      </c>
      <c r="D342" s="38">
        <v>0</v>
      </c>
      <c r="E342" s="38">
        <v>0</v>
      </c>
      <c r="F342" s="38">
        <f>SUM(C342:E342)/3</f>
        <v>0</v>
      </c>
      <c r="G342" s="38">
        <v>0</v>
      </c>
      <c r="H342" s="38">
        <v>1.07816317063964</v>
      </c>
      <c r="I342" s="38">
        <f t="shared" si="305"/>
        <v>0</v>
      </c>
    </row>
    <row r="343" spans="1:9" s="32" customFormat="1" ht="47.25" x14ac:dyDescent="0.25">
      <c r="A343" s="63" t="s">
        <v>281</v>
      </c>
      <c r="B343" s="55" t="s">
        <v>282</v>
      </c>
      <c r="C343" s="38">
        <v>0</v>
      </c>
      <c r="D343" s="38">
        <v>0</v>
      </c>
      <c r="E343" s="38">
        <v>0</v>
      </c>
      <c r="F343" s="38">
        <f>SUM(C343:E343)/3</f>
        <v>0</v>
      </c>
      <c r="G343" s="38">
        <v>17152.87</v>
      </c>
      <c r="H343" s="38">
        <v>1.07816317063964</v>
      </c>
      <c r="I343" s="38">
        <f t="shared" si="305"/>
        <v>0</v>
      </c>
    </row>
    <row r="344" spans="1:9" s="32" customFormat="1" ht="47.25" x14ac:dyDescent="0.25">
      <c r="A344" s="63" t="s">
        <v>283</v>
      </c>
      <c r="B344" s="55" t="s">
        <v>282</v>
      </c>
      <c r="C344" s="38">
        <v>0</v>
      </c>
      <c r="D344" s="38">
        <v>0</v>
      </c>
      <c r="E344" s="38">
        <v>0</v>
      </c>
      <c r="F344" s="38">
        <f>SUM(C344:E344)/3</f>
        <v>0</v>
      </c>
      <c r="G344" s="38">
        <v>0</v>
      </c>
      <c r="H344" s="38">
        <v>1.07816317063964</v>
      </c>
      <c r="I344" s="38">
        <f t="shared" si="305"/>
        <v>0</v>
      </c>
    </row>
    <row r="345" spans="1:9" s="32" customFormat="1" ht="47.25" x14ac:dyDescent="0.25">
      <c r="A345" s="61" t="s">
        <v>284</v>
      </c>
      <c r="B345" s="55" t="s">
        <v>285</v>
      </c>
      <c r="C345" s="38">
        <v>0</v>
      </c>
      <c r="D345" s="38">
        <v>0</v>
      </c>
      <c r="E345" s="38">
        <v>0</v>
      </c>
      <c r="F345" s="38">
        <v>0</v>
      </c>
      <c r="G345" s="38">
        <v>0</v>
      </c>
      <c r="H345" s="38">
        <v>1.07816317063964</v>
      </c>
      <c r="I345" s="38">
        <f t="shared" si="305"/>
        <v>0</v>
      </c>
    </row>
    <row r="346" spans="1:9" s="32" customFormat="1" ht="47.25" x14ac:dyDescent="0.25">
      <c r="A346" s="61" t="s">
        <v>286</v>
      </c>
      <c r="B346" s="55" t="s">
        <v>51</v>
      </c>
      <c r="C346" s="38">
        <v>0</v>
      </c>
      <c r="D346" s="38">
        <v>0</v>
      </c>
      <c r="E346" s="38">
        <v>0</v>
      </c>
      <c r="F346" s="38">
        <v>0</v>
      </c>
      <c r="G346" s="38">
        <v>15021.46</v>
      </c>
      <c r="H346" s="38">
        <v>1.07816317063964</v>
      </c>
      <c r="I346" s="38">
        <f t="shared" si="305"/>
        <v>0</v>
      </c>
    </row>
    <row r="347" spans="1:9" s="32" customFormat="1" ht="47.25" x14ac:dyDescent="0.25">
      <c r="A347" s="61" t="s">
        <v>288</v>
      </c>
      <c r="B347" s="55" t="s">
        <v>287</v>
      </c>
      <c r="C347" s="38">
        <v>0</v>
      </c>
      <c r="D347" s="38">
        <v>0</v>
      </c>
      <c r="E347" s="38">
        <v>0</v>
      </c>
      <c r="F347" s="38">
        <v>0</v>
      </c>
      <c r="G347" s="38">
        <v>17468.8</v>
      </c>
      <c r="H347" s="38">
        <v>1.07816317063964</v>
      </c>
      <c r="I347" s="38">
        <f t="shared" si="305"/>
        <v>0</v>
      </c>
    </row>
    <row r="348" spans="1:9" s="32" customFormat="1" ht="47.25" x14ac:dyDescent="0.25">
      <c r="A348" s="61" t="s">
        <v>290</v>
      </c>
      <c r="B348" s="55" t="s">
        <v>289</v>
      </c>
      <c r="C348" s="38">
        <v>0</v>
      </c>
      <c r="D348" s="38">
        <v>0</v>
      </c>
      <c r="E348" s="38">
        <v>0</v>
      </c>
      <c r="F348" s="38">
        <f>SUM(C348:E348)/3</f>
        <v>0</v>
      </c>
      <c r="G348" s="38">
        <v>0</v>
      </c>
      <c r="H348" s="38">
        <v>1.07816317063964</v>
      </c>
      <c r="I348" s="38">
        <f t="shared" si="305"/>
        <v>0</v>
      </c>
    </row>
    <row r="349" spans="1:9" s="32" customFormat="1" ht="47.25" x14ac:dyDescent="0.25">
      <c r="A349" s="61" t="s">
        <v>551</v>
      </c>
      <c r="B349" s="55" t="s">
        <v>291</v>
      </c>
      <c r="C349" s="38">
        <v>0</v>
      </c>
      <c r="D349" s="38">
        <v>0</v>
      </c>
      <c r="E349" s="38">
        <v>0</v>
      </c>
      <c r="F349" s="38">
        <f>SUM(C349:E349)/3</f>
        <v>0</v>
      </c>
      <c r="G349" s="38">
        <v>0</v>
      </c>
      <c r="H349" s="38">
        <v>1.07816317063964</v>
      </c>
      <c r="I349" s="38">
        <f t="shared" si="305"/>
        <v>0</v>
      </c>
    </row>
    <row r="350" spans="1:9" s="32" customFormat="1" ht="15.75" x14ac:dyDescent="0.25">
      <c r="A350" s="60" t="s">
        <v>292</v>
      </c>
      <c r="B350" s="28" t="s">
        <v>58</v>
      </c>
      <c r="C350" s="67">
        <f>C351+C367</f>
        <v>0</v>
      </c>
      <c r="D350" s="67">
        <f t="shared" ref="D350" si="306">D351+D367</f>
        <v>0</v>
      </c>
      <c r="E350" s="67">
        <f t="shared" ref="E350" si="307">E351+E367</f>
        <v>0</v>
      </c>
      <c r="F350" s="48">
        <f>SUM(C350:E350)/3</f>
        <v>0</v>
      </c>
      <c r="G350" s="56" t="s">
        <v>13</v>
      </c>
      <c r="H350" s="57" t="s">
        <v>13</v>
      </c>
      <c r="I350" s="58">
        <f t="shared" ref="I350" si="308">I351+I367</f>
        <v>0</v>
      </c>
    </row>
    <row r="351" spans="1:9" s="32" customFormat="1" ht="15.75" x14ac:dyDescent="0.25">
      <c r="A351" s="37" t="s">
        <v>293</v>
      </c>
      <c r="B351" s="36" t="s">
        <v>255</v>
      </c>
      <c r="C351" s="35">
        <f>SUM(C352:C366)</f>
        <v>0</v>
      </c>
      <c r="D351" s="35">
        <f t="shared" ref="D351" si="309">SUM(D352:D366)</f>
        <v>0</v>
      </c>
      <c r="E351" s="35">
        <f t="shared" ref="E351" si="310">SUM(E352:E366)</f>
        <v>0</v>
      </c>
      <c r="F351" s="35">
        <f>SUM(F352:F366)</f>
        <v>0</v>
      </c>
      <c r="G351" s="35" t="s">
        <v>13</v>
      </c>
      <c r="H351" s="35" t="s">
        <v>13</v>
      </c>
      <c r="I351" s="35">
        <f>SUM(I352:I366)</f>
        <v>0</v>
      </c>
    </row>
    <row r="352" spans="1:9" s="32" customFormat="1" ht="47.25" x14ac:dyDescent="0.25">
      <c r="A352" s="63" t="s">
        <v>294</v>
      </c>
      <c r="B352" s="33" t="s">
        <v>257</v>
      </c>
      <c r="C352" s="38">
        <v>0</v>
      </c>
      <c r="D352" s="38">
        <v>0</v>
      </c>
      <c r="E352" s="38">
        <v>0</v>
      </c>
      <c r="F352" s="38">
        <f>SUM(C352:E352)/3</f>
        <v>0</v>
      </c>
      <c r="G352" s="38">
        <v>48090.43</v>
      </c>
      <c r="H352" s="38">
        <v>1.07816317063964</v>
      </c>
      <c r="I352" s="38">
        <f t="shared" ref="I352" si="311">(F352*G352*H352)/1000</f>
        <v>0</v>
      </c>
    </row>
    <row r="353" spans="1:9" s="32" customFormat="1" ht="47.25" x14ac:dyDescent="0.25">
      <c r="A353" s="63" t="s">
        <v>295</v>
      </c>
      <c r="B353" s="33" t="s">
        <v>43</v>
      </c>
      <c r="C353" s="38">
        <v>0</v>
      </c>
      <c r="D353" s="38">
        <v>0</v>
      </c>
      <c r="E353" s="38">
        <v>0</v>
      </c>
      <c r="F353" s="38">
        <v>0</v>
      </c>
      <c r="G353" s="38">
        <v>45887.199999999997</v>
      </c>
      <c r="H353" s="38">
        <v>1.07816317063964</v>
      </c>
      <c r="I353" s="38">
        <f>(F353*G353*H353)/1000</f>
        <v>0</v>
      </c>
    </row>
    <row r="354" spans="1:9" s="32" customFormat="1" ht="47.25" x14ac:dyDescent="0.25">
      <c r="A354" s="63" t="s">
        <v>296</v>
      </c>
      <c r="B354" s="33" t="s">
        <v>43</v>
      </c>
      <c r="C354" s="38">
        <v>0</v>
      </c>
      <c r="D354" s="38">
        <v>0</v>
      </c>
      <c r="E354" s="38">
        <v>0</v>
      </c>
      <c r="F354" s="38">
        <f t="shared" ref="F354:F365" si="312">SUM(C354:E354)/3</f>
        <v>0</v>
      </c>
      <c r="G354" s="38">
        <v>0</v>
      </c>
      <c r="H354" s="38">
        <v>1.07816317063964</v>
      </c>
      <c r="I354" s="38">
        <f t="shared" ref="I354:I366" si="313">(F354*G354*H354)/1000</f>
        <v>0</v>
      </c>
    </row>
    <row r="355" spans="1:9" s="32" customFormat="1" ht="47.25" x14ac:dyDescent="0.25">
      <c r="A355" s="63" t="s">
        <v>297</v>
      </c>
      <c r="B355" s="33" t="s">
        <v>261</v>
      </c>
      <c r="C355" s="38">
        <v>0</v>
      </c>
      <c r="D355" s="38">
        <v>0</v>
      </c>
      <c r="E355" s="38">
        <v>0</v>
      </c>
      <c r="F355" s="38">
        <f t="shared" si="312"/>
        <v>0</v>
      </c>
      <c r="G355" s="38">
        <v>19777.22</v>
      </c>
      <c r="H355" s="38">
        <v>1.07816317063964</v>
      </c>
      <c r="I355" s="38">
        <f t="shared" si="313"/>
        <v>0</v>
      </c>
    </row>
    <row r="356" spans="1:9" s="32" customFormat="1" ht="47.25" x14ac:dyDescent="0.25">
      <c r="A356" s="63" t="s">
        <v>298</v>
      </c>
      <c r="B356" s="33" t="s">
        <v>44</v>
      </c>
      <c r="C356" s="38">
        <v>0</v>
      </c>
      <c r="D356" s="38">
        <v>0</v>
      </c>
      <c r="E356" s="38">
        <v>0</v>
      </c>
      <c r="F356" s="38">
        <f t="shared" si="312"/>
        <v>0</v>
      </c>
      <c r="G356" s="38">
        <v>18655.3</v>
      </c>
      <c r="H356" s="38">
        <v>1.07816317063964</v>
      </c>
      <c r="I356" s="38">
        <f t="shared" si="313"/>
        <v>0</v>
      </c>
    </row>
    <row r="357" spans="1:9" s="32" customFormat="1" ht="47.25" x14ac:dyDescent="0.25">
      <c r="A357" s="63" t="s">
        <v>299</v>
      </c>
      <c r="B357" s="33" t="s">
        <v>44</v>
      </c>
      <c r="C357" s="38">
        <v>0</v>
      </c>
      <c r="D357" s="38">
        <v>0</v>
      </c>
      <c r="E357" s="38">
        <v>0</v>
      </c>
      <c r="F357" s="38">
        <f t="shared" si="312"/>
        <v>0</v>
      </c>
      <c r="G357" s="38">
        <v>0</v>
      </c>
      <c r="H357" s="38">
        <v>1.07816317063964</v>
      </c>
      <c r="I357" s="38">
        <f t="shared" si="313"/>
        <v>0</v>
      </c>
    </row>
    <row r="358" spans="1:9" s="32" customFormat="1" ht="47.25" x14ac:dyDescent="0.25">
      <c r="A358" s="63" t="s">
        <v>299</v>
      </c>
      <c r="B358" s="33" t="s">
        <v>261</v>
      </c>
      <c r="C358" s="38">
        <v>0</v>
      </c>
      <c r="D358" s="38">
        <v>0</v>
      </c>
      <c r="E358" s="38">
        <v>0</v>
      </c>
      <c r="F358" s="38">
        <f t="shared" si="312"/>
        <v>0</v>
      </c>
      <c r="G358" s="38">
        <v>0</v>
      </c>
      <c r="H358" s="38">
        <v>1.07816317063964</v>
      </c>
      <c r="I358" s="38">
        <f t="shared" si="313"/>
        <v>0</v>
      </c>
    </row>
    <row r="359" spans="1:9" s="32" customFormat="1" ht="47.25" x14ac:dyDescent="0.25">
      <c r="A359" s="63" t="s">
        <v>299</v>
      </c>
      <c r="B359" s="33" t="s">
        <v>50</v>
      </c>
      <c r="C359" s="38">
        <v>0</v>
      </c>
      <c r="D359" s="38">
        <v>0</v>
      </c>
      <c r="E359" s="38">
        <v>0</v>
      </c>
      <c r="F359" s="38">
        <f t="shared" si="312"/>
        <v>0</v>
      </c>
      <c r="G359" s="38">
        <v>0</v>
      </c>
      <c r="H359" s="38">
        <v>1.07816317063964</v>
      </c>
      <c r="I359" s="38">
        <f t="shared" si="313"/>
        <v>0</v>
      </c>
    </row>
    <row r="360" spans="1:9" s="32" customFormat="1" ht="47.25" x14ac:dyDescent="0.25">
      <c r="A360" s="63" t="s">
        <v>299</v>
      </c>
      <c r="B360" s="33" t="s">
        <v>50</v>
      </c>
      <c r="C360" s="38">
        <v>0</v>
      </c>
      <c r="D360" s="38">
        <v>0</v>
      </c>
      <c r="E360" s="38">
        <v>0</v>
      </c>
      <c r="F360" s="38">
        <f t="shared" si="312"/>
        <v>0</v>
      </c>
      <c r="G360" s="38">
        <v>0</v>
      </c>
      <c r="H360" s="38">
        <v>1.07816317063964</v>
      </c>
      <c r="I360" s="38">
        <f t="shared" si="313"/>
        <v>0</v>
      </c>
    </row>
    <row r="361" spans="1:9" s="32" customFormat="1" ht="47.25" x14ac:dyDescent="0.25">
      <c r="A361" s="63" t="s">
        <v>300</v>
      </c>
      <c r="B361" s="33" t="s">
        <v>45</v>
      </c>
      <c r="C361" s="38">
        <v>0</v>
      </c>
      <c r="D361" s="38">
        <v>0</v>
      </c>
      <c r="E361" s="38">
        <v>0</v>
      </c>
      <c r="F361" s="38">
        <f t="shared" si="312"/>
        <v>0</v>
      </c>
      <c r="G361" s="38">
        <v>9049.08</v>
      </c>
      <c r="H361" s="38">
        <v>1.07816317063964</v>
      </c>
      <c r="I361" s="38">
        <f t="shared" si="313"/>
        <v>0</v>
      </c>
    </row>
    <row r="362" spans="1:9" s="32" customFormat="1" ht="47.25" x14ac:dyDescent="0.25">
      <c r="A362" s="63" t="s">
        <v>301</v>
      </c>
      <c r="B362" s="33" t="s">
        <v>45</v>
      </c>
      <c r="C362" s="38">
        <v>0</v>
      </c>
      <c r="D362" s="38">
        <v>0</v>
      </c>
      <c r="E362" s="38">
        <v>0</v>
      </c>
      <c r="F362" s="38">
        <f t="shared" si="312"/>
        <v>0</v>
      </c>
      <c r="G362" s="38">
        <v>0</v>
      </c>
      <c r="H362" s="38">
        <v>1.07816317063964</v>
      </c>
      <c r="I362" s="38">
        <f t="shared" si="313"/>
        <v>0</v>
      </c>
    </row>
    <row r="363" spans="1:9" s="32" customFormat="1" ht="47.25" x14ac:dyDescent="0.25">
      <c r="A363" s="63" t="s">
        <v>302</v>
      </c>
      <c r="B363" s="33" t="s">
        <v>46</v>
      </c>
      <c r="C363" s="38">
        <v>0</v>
      </c>
      <c r="D363" s="38">
        <v>0</v>
      </c>
      <c r="E363" s="38">
        <v>0</v>
      </c>
      <c r="F363" s="38">
        <f t="shared" si="312"/>
        <v>0</v>
      </c>
      <c r="G363" s="38">
        <v>5232.3100000000004</v>
      </c>
      <c r="H363" s="38">
        <v>1.07816317063964</v>
      </c>
      <c r="I363" s="38">
        <f t="shared" si="313"/>
        <v>0</v>
      </c>
    </row>
    <row r="364" spans="1:9" s="32" customFormat="1" ht="47.25" x14ac:dyDescent="0.25">
      <c r="A364" s="63" t="s">
        <v>678</v>
      </c>
      <c r="B364" s="33" t="s">
        <v>46</v>
      </c>
      <c r="C364" s="38">
        <v>0</v>
      </c>
      <c r="D364" s="38">
        <v>0</v>
      </c>
      <c r="E364" s="38">
        <v>0</v>
      </c>
      <c r="F364" s="38">
        <f t="shared" si="312"/>
        <v>0</v>
      </c>
      <c r="G364" s="38">
        <v>0</v>
      </c>
      <c r="H364" s="38">
        <v>1.07816317063964</v>
      </c>
      <c r="I364" s="38">
        <f t="shared" si="313"/>
        <v>0</v>
      </c>
    </row>
    <row r="365" spans="1:9" s="32" customFormat="1" ht="47.25" x14ac:dyDescent="0.25">
      <c r="A365" s="63" t="s">
        <v>679</v>
      </c>
      <c r="B365" s="33" t="s">
        <v>47</v>
      </c>
      <c r="C365" s="38">
        <v>0</v>
      </c>
      <c r="D365" s="38">
        <v>0</v>
      </c>
      <c r="E365" s="38">
        <v>0</v>
      </c>
      <c r="F365" s="38">
        <f t="shared" si="312"/>
        <v>0</v>
      </c>
      <c r="G365" s="38">
        <v>3816.37</v>
      </c>
      <c r="H365" s="38">
        <v>1.07816317063964</v>
      </c>
      <c r="I365" s="38">
        <f t="shared" si="313"/>
        <v>0</v>
      </c>
    </row>
    <row r="366" spans="1:9" s="32" customFormat="1" ht="47.25" x14ac:dyDescent="0.25">
      <c r="A366" s="63" t="s">
        <v>680</v>
      </c>
      <c r="B366" s="33" t="s">
        <v>270</v>
      </c>
      <c r="C366" s="38">
        <v>0</v>
      </c>
      <c r="D366" s="38">
        <v>0</v>
      </c>
      <c r="E366" s="38">
        <v>0</v>
      </c>
      <c r="F366" s="38">
        <v>0</v>
      </c>
      <c r="G366" s="38">
        <v>0</v>
      </c>
      <c r="H366" s="38">
        <v>1.07816317063964</v>
      </c>
      <c r="I366" s="38">
        <f t="shared" si="313"/>
        <v>0</v>
      </c>
    </row>
    <row r="367" spans="1:9" s="32" customFormat="1" ht="15.75" x14ac:dyDescent="0.25">
      <c r="A367" s="37" t="s">
        <v>303</v>
      </c>
      <c r="B367" s="36" t="s">
        <v>272</v>
      </c>
      <c r="C367" s="35">
        <f>SUM(C368:C380)</f>
        <v>0</v>
      </c>
      <c r="D367" s="35">
        <f t="shared" ref="D367" si="314">SUM(D368:D380)</f>
        <v>0</v>
      </c>
      <c r="E367" s="35">
        <f t="shared" ref="E367" si="315">SUM(E368:E380)</f>
        <v>0</v>
      </c>
      <c r="F367" s="35">
        <f>SUM(F368:F380)</f>
        <v>0</v>
      </c>
      <c r="G367" s="35" t="s">
        <v>13</v>
      </c>
      <c r="H367" s="35" t="s">
        <v>13</v>
      </c>
      <c r="I367" s="35">
        <f>SUM(I368:I380)</f>
        <v>0</v>
      </c>
    </row>
    <row r="368" spans="1:9" s="32" customFormat="1" ht="47.25" x14ac:dyDescent="0.25">
      <c r="A368" s="63" t="s">
        <v>304</v>
      </c>
      <c r="B368" s="55" t="s">
        <v>274</v>
      </c>
      <c r="C368" s="38">
        <v>0</v>
      </c>
      <c r="D368" s="38">
        <v>0</v>
      </c>
      <c r="E368" s="38">
        <v>0</v>
      </c>
      <c r="F368" s="38">
        <f>SUM(C368:E368)/3</f>
        <v>0</v>
      </c>
      <c r="G368" s="38">
        <v>0</v>
      </c>
      <c r="H368" s="38">
        <v>1.07816317063964</v>
      </c>
      <c r="I368" s="38">
        <f t="shared" ref="I368:I377" si="316">(F368*G368*H368)/1000</f>
        <v>0</v>
      </c>
    </row>
    <row r="369" spans="1:9" s="32" customFormat="1" ht="47.25" x14ac:dyDescent="0.25">
      <c r="A369" s="63" t="s">
        <v>681</v>
      </c>
      <c r="B369" s="55" t="s">
        <v>21</v>
      </c>
      <c r="C369" s="38">
        <v>0</v>
      </c>
      <c r="D369" s="38">
        <v>0</v>
      </c>
      <c r="E369" s="38">
        <v>0</v>
      </c>
      <c r="F369" s="38">
        <v>0</v>
      </c>
      <c r="G369" s="38">
        <v>0</v>
      </c>
      <c r="H369" s="38">
        <v>1.07816317063964</v>
      </c>
      <c r="I369" s="38">
        <f t="shared" si="316"/>
        <v>0</v>
      </c>
    </row>
    <row r="370" spans="1:9" s="32" customFormat="1" ht="47.25" x14ac:dyDescent="0.25">
      <c r="A370" s="63" t="s">
        <v>682</v>
      </c>
      <c r="B370" s="55" t="s">
        <v>21</v>
      </c>
      <c r="C370" s="38">
        <v>0</v>
      </c>
      <c r="D370" s="38">
        <v>0</v>
      </c>
      <c r="E370" s="38">
        <v>0</v>
      </c>
      <c r="F370" s="38">
        <v>0</v>
      </c>
      <c r="G370" s="38">
        <v>0</v>
      </c>
      <c r="H370" s="38">
        <v>1.07816317063964</v>
      </c>
      <c r="I370" s="38">
        <f t="shared" si="316"/>
        <v>0</v>
      </c>
    </row>
    <row r="371" spans="1:9" s="32" customFormat="1" ht="47.25" x14ac:dyDescent="0.25">
      <c r="A371" s="63" t="s">
        <v>683</v>
      </c>
      <c r="B371" s="55" t="s">
        <v>48</v>
      </c>
      <c r="C371" s="38">
        <v>0</v>
      </c>
      <c r="D371" s="38">
        <v>0</v>
      </c>
      <c r="E371" s="38">
        <v>0</v>
      </c>
      <c r="F371" s="38">
        <f>SUM(C371:E371)/3</f>
        <v>0</v>
      </c>
      <c r="G371" s="38">
        <v>0</v>
      </c>
      <c r="H371" s="38">
        <v>1.07816317063964</v>
      </c>
      <c r="I371" s="38">
        <f t="shared" si="316"/>
        <v>0</v>
      </c>
    </row>
    <row r="372" spans="1:9" s="32" customFormat="1" ht="47.25" x14ac:dyDescent="0.25">
      <c r="A372" s="63" t="s">
        <v>684</v>
      </c>
      <c r="B372" s="55" t="s">
        <v>279</v>
      </c>
      <c r="C372" s="38">
        <v>0</v>
      </c>
      <c r="D372" s="38">
        <v>0</v>
      </c>
      <c r="E372" s="38">
        <v>0</v>
      </c>
      <c r="F372" s="38">
        <f>SUM(C372:E372)/3</f>
        <v>0</v>
      </c>
      <c r="G372" s="38">
        <v>0</v>
      </c>
      <c r="H372" s="38">
        <v>1.07816317063964</v>
      </c>
      <c r="I372" s="38">
        <f t="shared" si="316"/>
        <v>0</v>
      </c>
    </row>
    <row r="373" spans="1:9" s="32" customFormat="1" ht="47.25" x14ac:dyDescent="0.25">
      <c r="A373" s="63" t="s">
        <v>685</v>
      </c>
      <c r="B373" s="55" t="s">
        <v>49</v>
      </c>
      <c r="C373" s="38">
        <v>0</v>
      </c>
      <c r="D373" s="38">
        <v>0</v>
      </c>
      <c r="E373" s="38">
        <v>0</v>
      </c>
      <c r="F373" s="38">
        <f>SUM(C373:E373)/3</f>
        <v>0</v>
      </c>
      <c r="G373" s="38">
        <v>14993.63</v>
      </c>
      <c r="H373" s="38">
        <v>1.07816317063964</v>
      </c>
      <c r="I373" s="38">
        <f t="shared" si="316"/>
        <v>0</v>
      </c>
    </row>
    <row r="374" spans="1:9" s="32" customFormat="1" ht="47.25" x14ac:dyDescent="0.25">
      <c r="A374" s="63" t="s">
        <v>686</v>
      </c>
      <c r="B374" s="55" t="s">
        <v>282</v>
      </c>
      <c r="C374" s="38">
        <v>0</v>
      </c>
      <c r="D374" s="38">
        <v>0</v>
      </c>
      <c r="E374" s="38">
        <v>0</v>
      </c>
      <c r="F374" s="38">
        <f>SUM(C374:E374)/3</f>
        <v>0</v>
      </c>
      <c r="G374" s="38">
        <v>17152.87</v>
      </c>
      <c r="H374" s="38">
        <v>1.07816317063964</v>
      </c>
      <c r="I374" s="38">
        <f t="shared" si="316"/>
        <v>0</v>
      </c>
    </row>
    <row r="375" spans="1:9" s="32" customFormat="1" ht="47.25" x14ac:dyDescent="0.25">
      <c r="A375" s="63" t="s">
        <v>687</v>
      </c>
      <c r="B375" s="55" t="s">
        <v>282</v>
      </c>
      <c r="C375" s="38">
        <v>0</v>
      </c>
      <c r="D375" s="38">
        <v>0</v>
      </c>
      <c r="E375" s="38">
        <v>0</v>
      </c>
      <c r="F375" s="38">
        <f>SUM(C375:E375)/3</f>
        <v>0</v>
      </c>
      <c r="G375" s="38">
        <v>0</v>
      </c>
      <c r="H375" s="38">
        <v>1.07816317063964</v>
      </c>
      <c r="I375" s="38">
        <f t="shared" si="316"/>
        <v>0</v>
      </c>
    </row>
    <row r="376" spans="1:9" s="32" customFormat="1" ht="47.25" x14ac:dyDescent="0.25">
      <c r="A376" s="61" t="s">
        <v>688</v>
      </c>
      <c r="B376" s="55" t="s">
        <v>285</v>
      </c>
      <c r="C376" s="38">
        <v>0</v>
      </c>
      <c r="D376" s="38">
        <v>0</v>
      </c>
      <c r="E376" s="38">
        <v>0</v>
      </c>
      <c r="F376" s="38">
        <v>0</v>
      </c>
      <c r="G376" s="38">
        <v>0</v>
      </c>
      <c r="H376" s="38">
        <v>1.07816317063964</v>
      </c>
      <c r="I376" s="38">
        <f t="shared" si="316"/>
        <v>0</v>
      </c>
    </row>
    <row r="377" spans="1:9" s="32" customFormat="1" ht="47.25" x14ac:dyDescent="0.25">
      <c r="A377" s="61" t="s">
        <v>689</v>
      </c>
      <c r="B377" s="55" t="s">
        <v>51</v>
      </c>
      <c r="C377" s="38">
        <v>0</v>
      </c>
      <c r="D377" s="38">
        <v>0</v>
      </c>
      <c r="E377" s="38">
        <v>0</v>
      </c>
      <c r="F377" s="38">
        <f>SUM(C377:E377)/3</f>
        <v>0</v>
      </c>
      <c r="G377" s="38">
        <v>15021.46</v>
      </c>
      <c r="H377" s="38">
        <v>1.07816317063964</v>
      </c>
      <c r="I377" s="38">
        <f t="shared" si="316"/>
        <v>0</v>
      </c>
    </row>
    <row r="378" spans="1:9" s="32" customFormat="1" ht="47.25" x14ac:dyDescent="0.25">
      <c r="A378" s="61" t="s">
        <v>690</v>
      </c>
      <c r="B378" s="55" t="s">
        <v>287</v>
      </c>
      <c r="C378" s="38">
        <v>0</v>
      </c>
      <c r="D378" s="38">
        <v>0</v>
      </c>
      <c r="E378" s="38">
        <v>0</v>
      </c>
      <c r="F378" s="38">
        <v>0</v>
      </c>
      <c r="G378" s="38">
        <v>17468.8</v>
      </c>
      <c r="H378" s="38">
        <v>1.07816317063964</v>
      </c>
      <c r="I378" s="38">
        <f t="shared" ref="I378:I380" si="317">(F378*G378*H378)/1000</f>
        <v>0</v>
      </c>
    </row>
    <row r="379" spans="1:9" s="32" customFormat="1" ht="47.25" x14ac:dyDescent="0.25">
      <c r="A379" s="61" t="s">
        <v>691</v>
      </c>
      <c r="B379" s="55" t="s">
        <v>289</v>
      </c>
      <c r="C379" s="38">
        <v>0</v>
      </c>
      <c r="D379" s="38">
        <v>0</v>
      </c>
      <c r="E379" s="38">
        <v>0</v>
      </c>
      <c r="F379" s="38">
        <f t="shared" ref="F379:F391" si="318">SUM(C379:E379)/3</f>
        <v>0</v>
      </c>
      <c r="G379" s="38">
        <v>0</v>
      </c>
      <c r="H379" s="38">
        <v>1.07816317063964</v>
      </c>
      <c r="I379" s="38">
        <f t="shared" si="317"/>
        <v>0</v>
      </c>
    </row>
    <row r="380" spans="1:9" s="32" customFormat="1" ht="47.25" x14ac:dyDescent="0.25">
      <c r="A380" s="61" t="s">
        <v>692</v>
      </c>
      <c r="B380" s="55" t="s">
        <v>291</v>
      </c>
      <c r="C380" s="38">
        <v>0</v>
      </c>
      <c r="D380" s="38">
        <v>0</v>
      </c>
      <c r="E380" s="38">
        <v>0</v>
      </c>
      <c r="F380" s="38">
        <f t="shared" si="318"/>
        <v>0</v>
      </c>
      <c r="G380" s="38">
        <v>0</v>
      </c>
      <c r="H380" s="38">
        <v>1.07816317063964</v>
      </c>
      <c r="I380" s="38">
        <f t="shared" si="317"/>
        <v>0</v>
      </c>
    </row>
    <row r="381" spans="1:9" s="32" customFormat="1" ht="47.25" x14ac:dyDescent="0.25">
      <c r="A381" s="59" t="s">
        <v>305</v>
      </c>
      <c r="B381" s="28" t="s">
        <v>18</v>
      </c>
      <c r="C381" s="48">
        <f>C382+C387</f>
        <v>0</v>
      </c>
      <c r="D381" s="48">
        <f t="shared" ref="D381:E381" si="319">D382+D387</f>
        <v>0</v>
      </c>
      <c r="E381" s="48">
        <f t="shared" si="319"/>
        <v>0</v>
      </c>
      <c r="F381" s="48">
        <f t="shared" si="318"/>
        <v>0</v>
      </c>
      <c r="G381" s="48" t="s">
        <v>13</v>
      </c>
      <c r="H381" s="48" t="s">
        <v>13</v>
      </c>
      <c r="I381" s="25">
        <f t="shared" ref="I381" si="320">I382+I387</f>
        <v>0</v>
      </c>
    </row>
    <row r="382" spans="1:9" s="32" customFormat="1" ht="15.75" x14ac:dyDescent="0.25">
      <c r="A382" s="60" t="s">
        <v>306</v>
      </c>
      <c r="B382" s="28" t="s">
        <v>54</v>
      </c>
      <c r="C382" s="48">
        <f>C383+C385</f>
        <v>0</v>
      </c>
      <c r="D382" s="48">
        <f t="shared" ref="D382:E382" si="321">D383+D385</f>
        <v>0</v>
      </c>
      <c r="E382" s="48">
        <f t="shared" si="321"/>
        <v>0</v>
      </c>
      <c r="F382" s="48">
        <f t="shared" si="318"/>
        <v>0</v>
      </c>
      <c r="G382" s="25" t="s">
        <v>13</v>
      </c>
      <c r="H382" s="48" t="s">
        <v>13</v>
      </c>
      <c r="I382" s="25">
        <f t="shared" ref="I382" si="322">I383+I385</f>
        <v>0</v>
      </c>
    </row>
    <row r="383" spans="1:9" s="32" customFormat="1" ht="15.75" x14ac:dyDescent="0.25">
      <c r="A383" s="61" t="s">
        <v>307</v>
      </c>
      <c r="B383" s="33" t="s">
        <v>308</v>
      </c>
      <c r="C383" s="38">
        <f>C384</f>
        <v>0</v>
      </c>
      <c r="D383" s="38">
        <f t="shared" ref="D383:E383" si="323">D384</f>
        <v>0</v>
      </c>
      <c r="E383" s="38">
        <f t="shared" si="323"/>
        <v>0</v>
      </c>
      <c r="F383" s="38">
        <f t="shared" si="318"/>
        <v>0</v>
      </c>
      <c r="G383" s="38" t="s">
        <v>13</v>
      </c>
      <c r="H383" s="38" t="s">
        <v>13</v>
      </c>
      <c r="I383" s="38">
        <f t="shared" ref="I383:I385" si="324">I384</f>
        <v>0</v>
      </c>
    </row>
    <row r="384" spans="1:9" s="32" customFormat="1" ht="31.5" x14ac:dyDescent="0.25">
      <c r="A384" s="61" t="s">
        <v>552</v>
      </c>
      <c r="B384" s="33" t="s">
        <v>53</v>
      </c>
      <c r="C384" s="38">
        <v>0</v>
      </c>
      <c r="D384" s="38">
        <v>0</v>
      </c>
      <c r="E384" s="38">
        <v>0</v>
      </c>
      <c r="F384" s="38">
        <f t="shared" si="318"/>
        <v>0</v>
      </c>
      <c r="G384" s="38">
        <v>22103.98</v>
      </c>
      <c r="H384" s="38">
        <v>1.07816317063964</v>
      </c>
      <c r="I384" s="38">
        <f t="shared" si="324"/>
        <v>0</v>
      </c>
    </row>
    <row r="385" spans="1:9" s="32" customFormat="1" ht="15.75" x14ac:dyDescent="0.25">
      <c r="A385" s="61" t="s">
        <v>309</v>
      </c>
      <c r="B385" s="33" t="s">
        <v>310</v>
      </c>
      <c r="C385" s="38">
        <f>C386</f>
        <v>0</v>
      </c>
      <c r="D385" s="38">
        <f t="shared" ref="D385:E385" si="325">D386</f>
        <v>0</v>
      </c>
      <c r="E385" s="38">
        <f t="shared" si="325"/>
        <v>0</v>
      </c>
      <c r="F385" s="38">
        <f t="shared" si="318"/>
        <v>0</v>
      </c>
      <c r="G385" s="38">
        <v>0</v>
      </c>
      <c r="H385" s="38">
        <v>1.07816317063964</v>
      </c>
      <c r="I385" s="38">
        <f t="shared" si="324"/>
        <v>0</v>
      </c>
    </row>
    <row r="386" spans="1:9" s="32" customFormat="1" ht="31.5" x14ac:dyDescent="0.25">
      <c r="A386" s="61" t="s">
        <v>553</v>
      </c>
      <c r="B386" s="33" t="s">
        <v>499</v>
      </c>
      <c r="C386" s="38">
        <v>0</v>
      </c>
      <c r="D386" s="38">
        <v>0</v>
      </c>
      <c r="E386" s="38">
        <v>0</v>
      </c>
      <c r="F386" s="38">
        <f t="shared" si="318"/>
        <v>0</v>
      </c>
      <c r="G386" s="38">
        <v>26692.85</v>
      </c>
      <c r="H386" s="38">
        <v>1.07816317063964</v>
      </c>
      <c r="I386" s="38">
        <f t="shared" ref="I386" si="326">(F386*G386*H386)/1000</f>
        <v>0</v>
      </c>
    </row>
    <row r="387" spans="1:9" s="32" customFormat="1" ht="15.75" x14ac:dyDescent="0.25">
      <c r="A387" s="60" t="s">
        <v>311</v>
      </c>
      <c r="B387" s="28" t="s">
        <v>58</v>
      </c>
      <c r="C387" s="48">
        <f>C388+C390</f>
        <v>0</v>
      </c>
      <c r="D387" s="48">
        <f t="shared" ref="D387" si="327">D388+D390</f>
        <v>0</v>
      </c>
      <c r="E387" s="48">
        <f t="shared" ref="E387" si="328">E388+E390</f>
        <v>0</v>
      </c>
      <c r="F387" s="48">
        <f t="shared" si="318"/>
        <v>0</v>
      </c>
      <c r="G387" s="25" t="s">
        <v>13</v>
      </c>
      <c r="H387" s="48" t="s">
        <v>13</v>
      </c>
      <c r="I387" s="25">
        <f t="shared" ref="I387" si="329">I388+I390</f>
        <v>0</v>
      </c>
    </row>
    <row r="388" spans="1:9" s="32" customFormat="1" ht="15.75" x14ac:dyDescent="0.25">
      <c r="A388" s="61" t="s">
        <v>312</v>
      </c>
      <c r="B388" s="33" t="s">
        <v>308</v>
      </c>
      <c r="C388" s="38">
        <f>C389</f>
        <v>0</v>
      </c>
      <c r="D388" s="38">
        <f t="shared" ref="D388" si="330">D389</f>
        <v>0</v>
      </c>
      <c r="E388" s="38">
        <f t="shared" ref="E388" si="331">E389</f>
        <v>0</v>
      </c>
      <c r="F388" s="38">
        <f t="shared" si="318"/>
        <v>0</v>
      </c>
      <c r="G388" s="38" t="s">
        <v>13</v>
      </c>
      <c r="H388" s="38" t="s">
        <v>13</v>
      </c>
      <c r="I388" s="38">
        <f t="shared" ref="I388:I390" si="332">I389</f>
        <v>0</v>
      </c>
    </row>
    <row r="389" spans="1:9" s="32" customFormat="1" ht="31.5" x14ac:dyDescent="0.25">
      <c r="A389" s="61" t="s">
        <v>693</v>
      </c>
      <c r="B389" s="33" t="s">
        <v>53</v>
      </c>
      <c r="C389" s="38">
        <v>0</v>
      </c>
      <c r="D389" s="38">
        <v>0</v>
      </c>
      <c r="E389" s="38">
        <v>0</v>
      </c>
      <c r="F389" s="38">
        <f t="shared" si="318"/>
        <v>0</v>
      </c>
      <c r="G389" s="38">
        <v>22103.98</v>
      </c>
      <c r="H389" s="38">
        <v>1.07816317063964</v>
      </c>
      <c r="I389" s="38">
        <f t="shared" si="332"/>
        <v>0</v>
      </c>
    </row>
    <row r="390" spans="1:9" s="32" customFormat="1" ht="15.75" x14ac:dyDescent="0.25">
      <c r="A390" s="61" t="s">
        <v>313</v>
      </c>
      <c r="B390" s="33" t="s">
        <v>310</v>
      </c>
      <c r="C390" s="38">
        <f>C391</f>
        <v>0</v>
      </c>
      <c r="D390" s="38">
        <f t="shared" ref="D390" si="333">D391</f>
        <v>0</v>
      </c>
      <c r="E390" s="38">
        <f t="shared" ref="E390" si="334">E391</f>
        <v>0</v>
      </c>
      <c r="F390" s="38">
        <f t="shared" si="318"/>
        <v>0</v>
      </c>
      <c r="G390" s="38" t="s">
        <v>13</v>
      </c>
      <c r="H390" s="38" t="s">
        <v>13</v>
      </c>
      <c r="I390" s="38">
        <f t="shared" si="332"/>
        <v>0</v>
      </c>
    </row>
    <row r="391" spans="1:9" s="32" customFormat="1" ht="31.5" x14ac:dyDescent="0.25">
      <c r="A391" s="61" t="s">
        <v>694</v>
      </c>
      <c r="B391" s="33" t="s">
        <v>499</v>
      </c>
      <c r="C391" s="38">
        <v>0</v>
      </c>
      <c r="D391" s="38">
        <v>0</v>
      </c>
      <c r="E391" s="38">
        <v>0</v>
      </c>
      <c r="F391" s="38">
        <f t="shared" si="318"/>
        <v>0</v>
      </c>
      <c r="G391" s="38">
        <v>26692.85</v>
      </c>
      <c r="H391" s="38">
        <v>1.07816317063964</v>
      </c>
      <c r="I391" s="38">
        <f t="shared" ref="I391" si="335">(F391*G391*H391)/1000</f>
        <v>0</v>
      </c>
    </row>
    <row r="392" spans="1:9" s="32" customFormat="1" ht="15.75" x14ac:dyDescent="0.25">
      <c r="A392" s="60" t="s">
        <v>927</v>
      </c>
      <c r="B392" s="28" t="s">
        <v>695</v>
      </c>
      <c r="C392" s="25">
        <f>C393+C405</f>
        <v>547</v>
      </c>
      <c r="D392" s="25">
        <f t="shared" ref="D392:F392" si="336">D393+D405</f>
        <v>5991</v>
      </c>
      <c r="E392" s="25">
        <f t="shared" si="336"/>
        <v>5477</v>
      </c>
      <c r="F392" s="25">
        <f t="shared" si="336"/>
        <v>4005</v>
      </c>
      <c r="G392" s="25" t="s">
        <v>13</v>
      </c>
      <c r="H392" s="25" t="s">
        <v>13</v>
      </c>
      <c r="I392" s="25">
        <f t="shared" ref="I392" si="337">I393+I405</f>
        <v>148250.77787704687</v>
      </c>
    </row>
    <row r="393" spans="1:9" s="32" customFormat="1" ht="15.75" x14ac:dyDescent="0.25">
      <c r="A393" s="65" t="s">
        <v>554</v>
      </c>
      <c r="B393" s="28" t="s">
        <v>54</v>
      </c>
      <c r="C393" s="25">
        <f>C394+C396+C398+C401</f>
        <v>334</v>
      </c>
      <c r="D393" s="25">
        <f t="shared" ref="D393:E393" si="338">D394+D396+D398+D401</f>
        <v>5991</v>
      </c>
      <c r="E393" s="25">
        <f t="shared" si="338"/>
        <v>5477</v>
      </c>
      <c r="F393" s="25">
        <f>SUM(C393:E393)/3</f>
        <v>3934</v>
      </c>
      <c r="G393" s="25" t="s">
        <v>13</v>
      </c>
      <c r="H393" s="25" t="s">
        <v>13</v>
      </c>
      <c r="I393" s="25">
        <f t="shared" ref="I393" si="339">I394+I396+I398+I401</f>
        <v>145839.00483349263</v>
      </c>
    </row>
    <row r="394" spans="1:9" s="32" customFormat="1" ht="15.75" x14ac:dyDescent="0.25">
      <c r="A394" s="64" t="s">
        <v>555</v>
      </c>
      <c r="B394" s="33" t="s">
        <v>506</v>
      </c>
      <c r="C394" s="38">
        <f>C395</f>
        <v>189</v>
      </c>
      <c r="D394" s="38">
        <f t="shared" ref="D394:E394" si="340">D395</f>
        <v>2998</v>
      </c>
      <c r="E394" s="38">
        <f t="shared" si="340"/>
        <v>2504</v>
      </c>
      <c r="F394" s="38">
        <f>F395</f>
        <v>1897</v>
      </c>
      <c r="G394" s="38" t="s">
        <v>13</v>
      </c>
      <c r="H394" s="38" t="s">
        <v>13</v>
      </c>
      <c r="I394" s="38">
        <f t="shared" ref="I394" si="341">I395</f>
        <v>56478.034087746135</v>
      </c>
    </row>
    <row r="395" spans="1:9" s="32" customFormat="1" ht="31.5" x14ac:dyDescent="0.25">
      <c r="A395" s="64" t="s">
        <v>559</v>
      </c>
      <c r="B395" s="33" t="s">
        <v>500</v>
      </c>
      <c r="C395" s="38">
        <v>189</v>
      </c>
      <c r="D395" s="38">
        <v>2998</v>
      </c>
      <c r="E395" s="38">
        <v>2504</v>
      </c>
      <c r="F395" s="38">
        <f>SUM(C395:E395)/3</f>
        <v>1897</v>
      </c>
      <c r="G395" s="38">
        <v>27613.9</v>
      </c>
      <c r="H395" s="38">
        <v>1.07816317063964</v>
      </c>
      <c r="I395" s="38">
        <f t="shared" ref="I395:I404" si="342">(F395*G395*H395)/1000</f>
        <v>56478.034087746135</v>
      </c>
    </row>
    <row r="396" spans="1:9" s="32" customFormat="1" ht="15.75" x14ac:dyDescent="0.25">
      <c r="A396" s="64" t="s">
        <v>556</v>
      </c>
      <c r="B396" s="33" t="s">
        <v>507</v>
      </c>
      <c r="C396" s="38">
        <f>C397</f>
        <v>145</v>
      </c>
      <c r="D396" s="38">
        <f t="shared" ref="D396" si="343">D397</f>
        <v>2982</v>
      </c>
      <c r="E396" s="38">
        <f t="shared" ref="E396" si="344">E397</f>
        <v>2940</v>
      </c>
      <c r="F396" s="38">
        <f>F397</f>
        <v>2022.3333333333333</v>
      </c>
      <c r="G396" s="38" t="s">
        <v>13</v>
      </c>
      <c r="H396" s="38" t="s">
        <v>13</v>
      </c>
      <c r="I396" s="38">
        <f t="shared" ref="I396" si="345">I397</f>
        <v>88018.79814405716</v>
      </c>
    </row>
    <row r="397" spans="1:9" s="32" customFormat="1" ht="31.5" x14ac:dyDescent="0.25">
      <c r="A397" s="64" t="s">
        <v>560</v>
      </c>
      <c r="B397" s="33" t="s">
        <v>501</v>
      </c>
      <c r="C397" s="38">
        <v>145</v>
      </c>
      <c r="D397" s="38">
        <v>2982</v>
      </c>
      <c r="E397" s="38">
        <v>2940</v>
      </c>
      <c r="F397" s="38">
        <f>SUM(C397:E397)/3</f>
        <v>2022.3333333333333</v>
      </c>
      <c r="G397" s="38">
        <v>40368.089999999997</v>
      </c>
      <c r="H397" s="38">
        <v>1.07816317063964</v>
      </c>
      <c r="I397" s="38">
        <f t="shared" si="342"/>
        <v>88018.79814405716</v>
      </c>
    </row>
    <row r="398" spans="1:9" s="32" customFormat="1" ht="15.75" x14ac:dyDescent="0.25">
      <c r="A398" s="64" t="s">
        <v>557</v>
      </c>
      <c r="B398" s="33" t="s">
        <v>508</v>
      </c>
      <c r="C398" s="38">
        <f>C399+C400</f>
        <v>0</v>
      </c>
      <c r="D398" s="38">
        <f t="shared" ref="D398:E398" si="346">D399+D400</f>
        <v>10</v>
      </c>
      <c r="E398" s="38">
        <f t="shared" si="346"/>
        <v>31</v>
      </c>
      <c r="F398" s="38">
        <f>F399+F400</f>
        <v>13.666666666666666</v>
      </c>
      <c r="G398" s="38" t="s">
        <v>13</v>
      </c>
      <c r="H398" s="38" t="s">
        <v>13</v>
      </c>
      <c r="I398" s="38">
        <f t="shared" ref="I398" si="347">I399+I400</f>
        <v>696.3337897696714</v>
      </c>
    </row>
    <row r="399" spans="1:9" s="32" customFormat="1" ht="15.75" x14ac:dyDescent="0.25">
      <c r="A399" s="64" t="s">
        <v>561</v>
      </c>
      <c r="B399" s="33" t="s">
        <v>64</v>
      </c>
      <c r="C399" s="38">
        <v>0</v>
      </c>
      <c r="D399" s="38">
        <v>10</v>
      </c>
      <c r="E399" s="38">
        <v>31</v>
      </c>
      <c r="F399" s="38">
        <f>SUM(C399:E399)/3</f>
        <v>13.666666666666666</v>
      </c>
      <c r="G399" s="38">
        <v>47257.46</v>
      </c>
      <c r="H399" s="38">
        <v>1.07816317063964</v>
      </c>
      <c r="I399" s="38">
        <f t="shared" si="342"/>
        <v>696.3337897696714</v>
      </c>
    </row>
    <row r="400" spans="1:9" s="32" customFormat="1" ht="31.5" x14ac:dyDescent="0.25">
      <c r="A400" s="64" t="s">
        <v>562</v>
      </c>
      <c r="B400" s="33" t="s">
        <v>102</v>
      </c>
      <c r="C400" s="38">
        <v>0</v>
      </c>
      <c r="D400" s="38">
        <v>0</v>
      </c>
      <c r="E400" s="38">
        <v>0</v>
      </c>
      <c r="F400" s="38">
        <f>SUM(C400:E400)/3</f>
        <v>0</v>
      </c>
      <c r="G400" s="38">
        <v>193449.18</v>
      </c>
      <c r="H400" s="38">
        <v>1.07816317063964</v>
      </c>
      <c r="I400" s="38">
        <f t="shared" si="342"/>
        <v>0</v>
      </c>
    </row>
    <row r="401" spans="1:9" s="32" customFormat="1" ht="15.75" x14ac:dyDescent="0.25">
      <c r="A401" s="64" t="s">
        <v>558</v>
      </c>
      <c r="B401" s="33" t="s">
        <v>509</v>
      </c>
      <c r="C401" s="38">
        <f>C402+C403+C404</f>
        <v>0</v>
      </c>
      <c r="D401" s="38">
        <f t="shared" ref="D401:F401" si="348">D402+D403+D404</f>
        <v>1</v>
      </c>
      <c r="E401" s="38">
        <f t="shared" si="348"/>
        <v>2</v>
      </c>
      <c r="F401" s="38">
        <f t="shared" si="348"/>
        <v>1</v>
      </c>
      <c r="G401" s="38" t="s">
        <v>13</v>
      </c>
      <c r="H401" s="38" t="s">
        <v>13</v>
      </c>
      <c r="I401" s="38">
        <f t="shared" ref="I401" si="349">I402+I403+I404</f>
        <v>645.8388119196328</v>
      </c>
    </row>
    <row r="402" spans="1:9" s="32" customFormat="1" ht="31.5" x14ac:dyDescent="0.25">
      <c r="A402" s="64" t="s">
        <v>563</v>
      </c>
      <c r="B402" s="33" t="s">
        <v>102</v>
      </c>
      <c r="C402" s="38">
        <v>0</v>
      </c>
      <c r="D402" s="38">
        <v>1</v>
      </c>
      <c r="E402" s="38">
        <v>2</v>
      </c>
      <c r="F402" s="38">
        <f>SUM(C402:E402)/3</f>
        <v>1</v>
      </c>
      <c r="G402" s="38">
        <v>599017.68999999994</v>
      </c>
      <c r="H402" s="38">
        <v>1.07816317063964</v>
      </c>
      <c r="I402" s="38">
        <f t="shared" si="342"/>
        <v>645.8388119196328</v>
      </c>
    </row>
    <row r="403" spans="1:9" s="32" customFormat="1" ht="15.75" x14ac:dyDescent="0.25">
      <c r="A403" s="64" t="s">
        <v>564</v>
      </c>
      <c r="B403" s="33" t="s">
        <v>126</v>
      </c>
      <c r="C403" s="38">
        <v>0</v>
      </c>
      <c r="D403" s="38">
        <v>0</v>
      </c>
      <c r="E403" s="38">
        <v>0</v>
      </c>
      <c r="F403" s="38">
        <f>SUM(C403:E403)/3</f>
        <v>0</v>
      </c>
      <c r="G403" s="38">
        <v>2348058.34</v>
      </c>
      <c r="H403" s="38">
        <v>1.07816317063964</v>
      </c>
      <c r="I403" s="38">
        <f t="shared" si="342"/>
        <v>0</v>
      </c>
    </row>
    <row r="404" spans="1:9" s="32" customFormat="1" ht="15.75" x14ac:dyDescent="0.25">
      <c r="A404" s="64" t="s">
        <v>565</v>
      </c>
      <c r="B404" s="33" t="s">
        <v>145</v>
      </c>
      <c r="C404" s="38">
        <v>0</v>
      </c>
      <c r="D404" s="38">
        <v>0</v>
      </c>
      <c r="E404" s="38">
        <v>0</v>
      </c>
      <c r="F404" s="38">
        <f>SUM(C404:E404)/3</f>
        <v>0</v>
      </c>
      <c r="G404" s="38">
        <v>6881126.6799999997</v>
      </c>
      <c r="H404" s="38">
        <v>1.07816317063964</v>
      </c>
      <c r="I404" s="38">
        <f t="shared" si="342"/>
        <v>0</v>
      </c>
    </row>
    <row r="405" spans="1:9" s="32" customFormat="1" ht="15.75" x14ac:dyDescent="0.25">
      <c r="A405" s="65" t="s">
        <v>696</v>
      </c>
      <c r="B405" s="28" t="s">
        <v>58</v>
      </c>
      <c r="C405" s="25">
        <f>C406+C408+C410+C413</f>
        <v>213</v>
      </c>
      <c r="D405" s="25">
        <f t="shared" ref="D405" si="350">D406+D408+D410+D413</f>
        <v>0</v>
      </c>
      <c r="E405" s="25">
        <f t="shared" ref="E405" si="351">E406+E408+E410+E413</f>
        <v>0</v>
      </c>
      <c r="F405" s="25">
        <f>SUM(C405:E405)/3</f>
        <v>71</v>
      </c>
      <c r="G405" s="25" t="s">
        <v>13</v>
      </c>
      <c r="H405" s="25" t="s">
        <v>13</v>
      </c>
      <c r="I405" s="25">
        <f t="shared" ref="I405" si="352">I406+I408+I410+I413</f>
        <v>2411.7730435542512</v>
      </c>
    </row>
    <row r="406" spans="1:9" s="32" customFormat="1" ht="15.75" x14ac:dyDescent="0.25">
      <c r="A406" s="64" t="s">
        <v>697</v>
      </c>
      <c r="B406" s="33" t="s">
        <v>506</v>
      </c>
      <c r="C406" s="38">
        <f>C407</f>
        <v>148</v>
      </c>
      <c r="D406" s="38">
        <f t="shared" ref="D406" si="353">D407</f>
        <v>0</v>
      </c>
      <c r="E406" s="38">
        <f t="shared" ref="E406" si="354">E407</f>
        <v>0</v>
      </c>
      <c r="F406" s="38">
        <f>F407</f>
        <v>49.333333333333336</v>
      </c>
      <c r="G406" s="38" t="s">
        <v>13</v>
      </c>
      <c r="H406" s="38" t="s">
        <v>13</v>
      </c>
      <c r="I406" s="38">
        <f t="shared" ref="I406" si="355">I407</f>
        <v>1468.7663055678138</v>
      </c>
    </row>
    <row r="407" spans="1:9" s="32" customFormat="1" ht="31.5" x14ac:dyDescent="0.25">
      <c r="A407" s="64" t="s">
        <v>698</v>
      </c>
      <c r="B407" s="33" t="s">
        <v>500</v>
      </c>
      <c r="C407" s="38">
        <v>148</v>
      </c>
      <c r="D407" s="38">
        <v>0</v>
      </c>
      <c r="E407" s="38">
        <v>0</v>
      </c>
      <c r="F407" s="38">
        <f>SUM(C407:E407)/3</f>
        <v>49.333333333333336</v>
      </c>
      <c r="G407" s="38">
        <v>27613.9</v>
      </c>
      <c r="H407" s="38">
        <v>1.07816317063964</v>
      </c>
      <c r="I407" s="38">
        <f t="shared" ref="I407" si="356">(F407*G407*H407)/1000</f>
        <v>1468.7663055678138</v>
      </c>
    </row>
    <row r="408" spans="1:9" s="32" customFormat="1" ht="15.75" x14ac:dyDescent="0.25">
      <c r="A408" s="64" t="s">
        <v>699</v>
      </c>
      <c r="B408" s="33" t="s">
        <v>507</v>
      </c>
      <c r="C408" s="38">
        <f>C409</f>
        <v>65</v>
      </c>
      <c r="D408" s="38">
        <f t="shared" ref="D408" si="357">D409</f>
        <v>0</v>
      </c>
      <c r="E408" s="38">
        <f t="shared" ref="E408" si="358">E409</f>
        <v>0</v>
      </c>
      <c r="F408" s="38">
        <f>F409</f>
        <v>21.666666666666668</v>
      </c>
      <c r="G408" s="38" t="s">
        <v>13</v>
      </c>
      <c r="H408" s="38" t="s">
        <v>13</v>
      </c>
      <c r="I408" s="38">
        <f t="shared" ref="I408" si="359">I409</f>
        <v>943.00673798643743</v>
      </c>
    </row>
    <row r="409" spans="1:9" s="32" customFormat="1" ht="31.5" x14ac:dyDescent="0.25">
      <c r="A409" s="64" t="s">
        <v>700</v>
      </c>
      <c r="B409" s="33" t="s">
        <v>501</v>
      </c>
      <c r="C409" s="38">
        <v>65</v>
      </c>
      <c r="D409" s="38">
        <v>0</v>
      </c>
      <c r="E409" s="38">
        <v>0</v>
      </c>
      <c r="F409" s="38">
        <f>SUM(C409:E409)/3</f>
        <v>21.666666666666668</v>
      </c>
      <c r="G409" s="38">
        <v>40368.089999999997</v>
      </c>
      <c r="H409" s="38">
        <v>1.07816317063964</v>
      </c>
      <c r="I409" s="38">
        <f t="shared" ref="I409" si="360">(F409*G409*H409)/1000</f>
        <v>943.00673798643743</v>
      </c>
    </row>
    <row r="410" spans="1:9" s="32" customFormat="1" ht="15.75" x14ac:dyDescent="0.25">
      <c r="A410" s="64" t="s">
        <v>701</v>
      </c>
      <c r="B410" s="33" t="s">
        <v>508</v>
      </c>
      <c r="C410" s="38">
        <f>C411+C412</f>
        <v>0</v>
      </c>
      <c r="D410" s="38">
        <f t="shared" ref="D410" si="361">D411+D412</f>
        <v>0</v>
      </c>
      <c r="E410" s="38">
        <f t="shared" ref="E410" si="362">E411+E412</f>
        <v>0</v>
      </c>
      <c r="F410" s="38">
        <f>F411+F412</f>
        <v>0</v>
      </c>
      <c r="G410" s="38" t="s">
        <v>13</v>
      </c>
      <c r="H410" s="38" t="s">
        <v>13</v>
      </c>
      <c r="I410" s="38">
        <f t="shared" ref="I410" si="363">I411+I412</f>
        <v>0</v>
      </c>
    </row>
    <row r="411" spans="1:9" s="32" customFormat="1" ht="15.75" x14ac:dyDescent="0.25">
      <c r="A411" s="64" t="s">
        <v>702</v>
      </c>
      <c r="B411" s="33" t="s">
        <v>64</v>
      </c>
      <c r="C411" s="38">
        <v>0</v>
      </c>
      <c r="D411" s="38">
        <v>0</v>
      </c>
      <c r="E411" s="38">
        <v>0</v>
      </c>
      <c r="F411" s="38">
        <f>SUM(C411:E411)/3</f>
        <v>0</v>
      </c>
      <c r="G411" s="38">
        <v>47257.46</v>
      </c>
      <c r="H411" s="38">
        <v>1.07816317063964</v>
      </c>
      <c r="I411" s="38">
        <f t="shared" ref="I411:I412" si="364">(F411*G411*H411)/1000</f>
        <v>0</v>
      </c>
    </row>
    <row r="412" spans="1:9" s="32" customFormat="1" ht="31.5" x14ac:dyDescent="0.25">
      <c r="A412" s="64" t="s">
        <v>703</v>
      </c>
      <c r="B412" s="33" t="s">
        <v>102</v>
      </c>
      <c r="C412" s="38">
        <v>0</v>
      </c>
      <c r="D412" s="38">
        <v>0</v>
      </c>
      <c r="E412" s="38">
        <v>0</v>
      </c>
      <c r="F412" s="38">
        <f>SUM(C412:E412)/3</f>
        <v>0</v>
      </c>
      <c r="G412" s="38">
        <v>193449.18</v>
      </c>
      <c r="H412" s="38">
        <v>1.07816317063964</v>
      </c>
      <c r="I412" s="38">
        <f t="shared" si="364"/>
        <v>0</v>
      </c>
    </row>
    <row r="413" spans="1:9" s="32" customFormat="1" ht="15.75" x14ac:dyDescent="0.25">
      <c r="A413" s="64" t="s">
        <v>704</v>
      </c>
      <c r="B413" s="33" t="s">
        <v>509</v>
      </c>
      <c r="C413" s="38">
        <f>C414+C415+C416</f>
        <v>0</v>
      </c>
      <c r="D413" s="38">
        <f t="shared" ref="D413" si="365">D414+D415+D416</f>
        <v>0</v>
      </c>
      <c r="E413" s="38">
        <f t="shared" ref="E413" si="366">E414+E415+E416</f>
        <v>0</v>
      </c>
      <c r="F413" s="38">
        <f t="shared" ref="F413" si="367">F414+F415+F416</f>
        <v>0</v>
      </c>
      <c r="G413" s="38" t="s">
        <v>13</v>
      </c>
      <c r="H413" s="38" t="s">
        <v>13</v>
      </c>
      <c r="I413" s="38">
        <f t="shared" ref="I413" si="368">I414+I415+I416</f>
        <v>0</v>
      </c>
    </row>
    <row r="414" spans="1:9" s="32" customFormat="1" ht="31.5" x14ac:dyDescent="0.25">
      <c r="A414" s="64" t="s">
        <v>705</v>
      </c>
      <c r="B414" s="33" t="s">
        <v>102</v>
      </c>
      <c r="C414" s="38">
        <v>0</v>
      </c>
      <c r="D414" s="38">
        <v>0</v>
      </c>
      <c r="E414" s="38">
        <v>0</v>
      </c>
      <c r="F414" s="38">
        <f t="shared" ref="F414:F435" si="369">SUM(C414:E414)/3</f>
        <v>0</v>
      </c>
      <c r="G414" s="38">
        <v>599017.68999999994</v>
      </c>
      <c r="H414" s="38">
        <v>1.07816317063964</v>
      </c>
      <c r="I414" s="38">
        <f t="shared" ref="I414:I416" si="370">(F414*G414*H414)/1000</f>
        <v>0</v>
      </c>
    </row>
    <row r="415" spans="1:9" s="32" customFormat="1" ht="15.75" x14ac:dyDescent="0.25">
      <c r="A415" s="64" t="s">
        <v>706</v>
      </c>
      <c r="B415" s="33" t="s">
        <v>126</v>
      </c>
      <c r="C415" s="38">
        <v>0</v>
      </c>
      <c r="D415" s="38">
        <v>0</v>
      </c>
      <c r="E415" s="38">
        <v>0</v>
      </c>
      <c r="F415" s="38">
        <f t="shared" si="369"/>
        <v>0</v>
      </c>
      <c r="G415" s="38">
        <v>2348058.34</v>
      </c>
      <c r="H415" s="38">
        <v>1.07816317063964</v>
      </c>
      <c r="I415" s="38">
        <f t="shared" si="370"/>
        <v>0</v>
      </c>
    </row>
    <row r="416" spans="1:9" s="32" customFormat="1" ht="15.75" x14ac:dyDescent="0.25">
      <c r="A416" s="64" t="s">
        <v>707</v>
      </c>
      <c r="B416" s="33" t="s">
        <v>145</v>
      </c>
      <c r="C416" s="38">
        <v>0</v>
      </c>
      <c r="D416" s="38">
        <v>0</v>
      </c>
      <c r="E416" s="38">
        <v>0</v>
      </c>
      <c r="F416" s="38">
        <f t="shared" si="369"/>
        <v>0</v>
      </c>
      <c r="G416" s="38">
        <v>6881126.6799999997</v>
      </c>
      <c r="H416" s="38">
        <v>1.07816317063964</v>
      </c>
      <c r="I416" s="38">
        <f t="shared" si="370"/>
        <v>0</v>
      </c>
    </row>
    <row r="417" spans="1:9" s="32" customFormat="1" ht="78.75" x14ac:dyDescent="0.25">
      <c r="A417" s="60" t="s">
        <v>928</v>
      </c>
      <c r="B417" s="28" t="s">
        <v>924</v>
      </c>
      <c r="C417" s="25">
        <f>SUM(C418,C521,C666,C717,C780,C791)</f>
        <v>1896.9525000000001</v>
      </c>
      <c r="D417" s="25">
        <f>SUM(D418,D521,D666,D717,D780,D791)</f>
        <v>1617.0367000000001</v>
      </c>
      <c r="E417" s="25">
        <f>SUM(E418,E521,E666,E717,E780,E791)</f>
        <v>2169.11</v>
      </c>
      <c r="F417" s="25">
        <f t="shared" si="369"/>
        <v>1894.3664000000001</v>
      </c>
      <c r="G417" s="26" t="s">
        <v>13</v>
      </c>
      <c r="H417" s="27" t="s">
        <v>13</v>
      </c>
      <c r="I417" s="25">
        <f>SUM(I418,I521,I666,I717,I780,I791)</f>
        <v>341945.66302150267</v>
      </c>
    </row>
    <row r="418" spans="1:9" s="32" customFormat="1" ht="31.5" x14ac:dyDescent="0.25">
      <c r="A418" s="59" t="s">
        <v>314</v>
      </c>
      <c r="B418" s="28" t="s">
        <v>14</v>
      </c>
      <c r="C418" s="29">
        <f>C419+C470</f>
        <v>22.049500000000002</v>
      </c>
      <c r="D418" s="29">
        <f t="shared" ref="D418:E418" si="371">D419+D470</f>
        <v>52.738999999999997</v>
      </c>
      <c r="E418" s="29">
        <f t="shared" si="371"/>
        <v>22.225000000000001</v>
      </c>
      <c r="F418" s="29">
        <f t="shared" si="369"/>
        <v>32.337833333333329</v>
      </c>
      <c r="G418" s="29" t="s">
        <v>13</v>
      </c>
      <c r="H418" s="29" t="s">
        <v>13</v>
      </c>
      <c r="I418" s="30">
        <f t="shared" ref="I418" si="372">I419+I470</f>
        <v>149063.87712696087</v>
      </c>
    </row>
    <row r="419" spans="1:9" s="32" customFormat="1" ht="15.75" x14ac:dyDescent="0.25">
      <c r="A419" s="60" t="s">
        <v>315</v>
      </c>
      <c r="B419" s="28" t="s">
        <v>54</v>
      </c>
      <c r="C419" s="48">
        <f>C420+C444+C468</f>
        <v>14.179500000000001</v>
      </c>
      <c r="D419" s="48">
        <f t="shared" ref="D419:E419" si="373">D420+D444+D468</f>
        <v>52.738999999999997</v>
      </c>
      <c r="E419" s="48">
        <f t="shared" si="373"/>
        <v>22.225000000000001</v>
      </c>
      <c r="F419" s="48">
        <f t="shared" si="369"/>
        <v>29.714499999999997</v>
      </c>
      <c r="G419" s="25" t="s">
        <v>13</v>
      </c>
      <c r="H419" s="48" t="s">
        <v>13</v>
      </c>
      <c r="I419" s="25">
        <f t="shared" ref="I419" si="374">I420+I444+I468</f>
        <v>136122.2658846603</v>
      </c>
    </row>
    <row r="420" spans="1:9" s="32" customFormat="1" ht="15.75" x14ac:dyDescent="0.25">
      <c r="A420" s="17" t="s">
        <v>316</v>
      </c>
      <c r="B420" s="33" t="s">
        <v>64</v>
      </c>
      <c r="C420" s="34">
        <f>C421+C423+C432</f>
        <v>11.542</v>
      </c>
      <c r="D420" s="34">
        <f t="shared" ref="D420:E420" si="375">D421+D423+D432</f>
        <v>37.978999999999999</v>
      </c>
      <c r="E420" s="34">
        <f t="shared" si="375"/>
        <v>19.557000000000002</v>
      </c>
      <c r="F420" s="34">
        <f t="shared" si="369"/>
        <v>23.026</v>
      </c>
      <c r="G420" s="34" t="s">
        <v>13</v>
      </c>
      <c r="H420" s="34" t="s">
        <v>13</v>
      </c>
      <c r="I420" s="35">
        <f>I421+I423+I432</f>
        <v>114061.7494848936</v>
      </c>
    </row>
    <row r="421" spans="1:9" s="32" customFormat="1" ht="15.75" x14ac:dyDescent="0.25">
      <c r="A421" s="37" t="s">
        <v>317</v>
      </c>
      <c r="B421" s="36" t="s">
        <v>66</v>
      </c>
      <c r="C421" s="35">
        <f>SUM(C422)</f>
        <v>0</v>
      </c>
      <c r="D421" s="35">
        <f t="shared" ref="D421:E421" si="376">SUM(D422)</f>
        <v>0</v>
      </c>
      <c r="E421" s="35">
        <f t="shared" si="376"/>
        <v>0</v>
      </c>
      <c r="F421" s="35">
        <f t="shared" si="369"/>
        <v>0</v>
      </c>
      <c r="G421" s="35" t="s">
        <v>13</v>
      </c>
      <c r="H421" s="35" t="s">
        <v>13</v>
      </c>
      <c r="I421" s="35">
        <f>SUM(I422)</f>
        <v>0</v>
      </c>
    </row>
    <row r="422" spans="1:9" s="32" customFormat="1" ht="47.25" x14ac:dyDescent="0.25">
      <c r="A422" s="37" t="s">
        <v>318</v>
      </c>
      <c r="B422" s="55" t="s">
        <v>68</v>
      </c>
      <c r="C422" s="38">
        <v>0</v>
      </c>
      <c r="D422" s="38">
        <v>0</v>
      </c>
      <c r="E422" s="38">
        <v>0</v>
      </c>
      <c r="F422" s="38">
        <f t="shared" si="369"/>
        <v>0</v>
      </c>
      <c r="G422" s="35">
        <v>0</v>
      </c>
      <c r="H422" s="38">
        <v>1.07816317063964</v>
      </c>
      <c r="I422" s="38">
        <f>(F422*G422*H422)/1000</f>
        <v>0</v>
      </c>
    </row>
    <row r="423" spans="1:9" s="32" customFormat="1" ht="15.75" x14ac:dyDescent="0.25">
      <c r="A423" s="37" t="s">
        <v>319</v>
      </c>
      <c r="B423" s="36" t="s">
        <v>70</v>
      </c>
      <c r="C423" s="35">
        <f>C424+C427+C430</f>
        <v>11.542</v>
      </c>
      <c r="D423" s="35">
        <f t="shared" ref="D423:E423" si="377">D424+D427+D430</f>
        <v>37.978999999999999</v>
      </c>
      <c r="E423" s="35">
        <f t="shared" si="377"/>
        <v>18.008000000000003</v>
      </c>
      <c r="F423" s="35">
        <f t="shared" si="369"/>
        <v>22.509666666666664</v>
      </c>
      <c r="G423" s="35" t="s">
        <v>13</v>
      </c>
      <c r="H423" s="35" t="s">
        <v>13</v>
      </c>
      <c r="I423" s="35">
        <f>I424+I427+I430</f>
        <v>111532.75883142815</v>
      </c>
    </row>
    <row r="424" spans="1:9" s="32" customFormat="1" ht="15.75" x14ac:dyDescent="0.25">
      <c r="A424" s="37" t="s">
        <v>320</v>
      </c>
      <c r="B424" s="33" t="s">
        <v>55</v>
      </c>
      <c r="C424" s="39">
        <f>SUM(C425:C426)</f>
        <v>0.745</v>
      </c>
      <c r="D424" s="39">
        <f t="shared" ref="D424:E424" si="378">SUM(D425:D426)</f>
        <v>1.2529999999999999</v>
      </c>
      <c r="E424" s="39">
        <f t="shared" si="378"/>
        <v>1.0329999999999999</v>
      </c>
      <c r="F424" s="39">
        <f t="shared" si="369"/>
        <v>1.0103333333333333</v>
      </c>
      <c r="G424" s="38" t="s">
        <v>13</v>
      </c>
      <c r="H424" s="39" t="s">
        <v>13</v>
      </c>
      <c r="I424" s="38">
        <f>SUM(I425:I426)</f>
        <v>5147.3838805864189</v>
      </c>
    </row>
    <row r="425" spans="1:9" s="32" customFormat="1" ht="47.25" x14ac:dyDescent="0.25">
      <c r="A425" s="37" t="s">
        <v>321</v>
      </c>
      <c r="B425" s="55" t="s">
        <v>73</v>
      </c>
      <c r="C425" s="38">
        <v>0</v>
      </c>
      <c r="D425" s="38">
        <v>0</v>
      </c>
      <c r="E425" s="38">
        <v>0</v>
      </c>
      <c r="F425" s="38">
        <f t="shared" si="369"/>
        <v>0</v>
      </c>
      <c r="G425" s="38">
        <v>0</v>
      </c>
      <c r="H425" s="38">
        <v>1.07816317063964</v>
      </c>
      <c r="I425" s="38">
        <f t="shared" ref="I425:I426" si="379">(F425*G425*H425)/1000</f>
        <v>0</v>
      </c>
    </row>
    <row r="426" spans="1:9" s="32" customFormat="1" ht="63" x14ac:dyDescent="0.25">
      <c r="A426" s="37" t="s">
        <v>322</v>
      </c>
      <c r="B426" s="55" t="s">
        <v>75</v>
      </c>
      <c r="C426" s="38">
        <v>0.745</v>
      </c>
      <c r="D426" s="38">
        <v>1.2529999999999999</v>
      </c>
      <c r="E426" s="38">
        <v>1.0329999999999999</v>
      </c>
      <c r="F426" s="38">
        <f t="shared" si="369"/>
        <v>1.0103333333333333</v>
      </c>
      <c r="G426" s="38">
        <v>4725387.0199999996</v>
      </c>
      <c r="H426" s="38">
        <v>1.07816317063964</v>
      </c>
      <c r="I426" s="38">
        <f t="shared" si="379"/>
        <v>5147.3838805864189</v>
      </c>
    </row>
    <row r="427" spans="1:9" s="32" customFormat="1" ht="15.75" x14ac:dyDescent="0.25">
      <c r="A427" s="37" t="s">
        <v>323</v>
      </c>
      <c r="B427" s="33" t="s">
        <v>56</v>
      </c>
      <c r="C427" s="39">
        <f>SUM(C428,C429)</f>
        <v>10.797000000000001</v>
      </c>
      <c r="D427" s="39">
        <f t="shared" ref="D427:E427" si="380">SUM(D428,D429)</f>
        <v>36.725999999999999</v>
      </c>
      <c r="E427" s="39">
        <f t="shared" si="380"/>
        <v>16.975000000000001</v>
      </c>
      <c r="F427" s="39">
        <f t="shared" si="369"/>
        <v>21.499333333333329</v>
      </c>
      <c r="G427" s="38" t="s">
        <v>13</v>
      </c>
      <c r="H427" s="39" t="s">
        <v>13</v>
      </c>
      <c r="I427" s="38">
        <f>SUM(I428,I429)</f>
        <v>106385.37495084172</v>
      </c>
    </row>
    <row r="428" spans="1:9" s="32" customFormat="1" ht="47.25" x14ac:dyDescent="0.25">
      <c r="A428" s="37" t="s">
        <v>324</v>
      </c>
      <c r="B428" s="55" t="s">
        <v>78</v>
      </c>
      <c r="C428" s="38">
        <v>0</v>
      </c>
      <c r="D428" s="38">
        <v>0</v>
      </c>
      <c r="E428" s="38">
        <v>0</v>
      </c>
      <c r="F428" s="38">
        <f t="shared" si="369"/>
        <v>0</v>
      </c>
      <c r="G428" s="38">
        <v>0</v>
      </c>
      <c r="H428" s="38">
        <v>1.07816317063964</v>
      </c>
      <c r="I428" s="38">
        <f>(F428*G428*H428)/1000</f>
        <v>0</v>
      </c>
    </row>
    <row r="429" spans="1:9" s="32" customFormat="1" ht="47.25" x14ac:dyDescent="0.25">
      <c r="A429" s="37" t="s">
        <v>708</v>
      </c>
      <c r="B429" s="55" t="s">
        <v>24</v>
      </c>
      <c r="C429" s="38">
        <v>10.797000000000001</v>
      </c>
      <c r="D429" s="38">
        <v>36.725999999999999</v>
      </c>
      <c r="E429" s="38">
        <v>16.975000000000001</v>
      </c>
      <c r="F429" s="38">
        <f t="shared" si="369"/>
        <v>21.499333333333329</v>
      </c>
      <c r="G429" s="38">
        <v>4589574.7</v>
      </c>
      <c r="H429" s="38">
        <v>1.07816317063964</v>
      </c>
      <c r="I429" s="38">
        <f>(F429*G429*H429)/1000</f>
        <v>106385.37495084172</v>
      </c>
    </row>
    <row r="430" spans="1:9" s="32" customFormat="1" ht="15.75" x14ac:dyDescent="0.25">
      <c r="A430" s="37" t="s">
        <v>325</v>
      </c>
      <c r="B430" s="33" t="s">
        <v>57</v>
      </c>
      <c r="C430" s="39">
        <f t="shared" ref="C430:E430" si="381">SUM(C431)</f>
        <v>0</v>
      </c>
      <c r="D430" s="39">
        <f t="shared" si="381"/>
        <v>0</v>
      </c>
      <c r="E430" s="39">
        <f t="shared" si="381"/>
        <v>0</v>
      </c>
      <c r="F430" s="39">
        <f t="shared" si="369"/>
        <v>0</v>
      </c>
      <c r="G430" s="38" t="s">
        <v>13</v>
      </c>
      <c r="H430" s="39" t="s">
        <v>13</v>
      </c>
      <c r="I430" s="38">
        <f>SUM(I431)</f>
        <v>0</v>
      </c>
    </row>
    <row r="431" spans="1:9" s="32" customFormat="1" ht="47.25" x14ac:dyDescent="0.25">
      <c r="A431" s="37" t="s">
        <v>326</v>
      </c>
      <c r="B431" s="55" t="s">
        <v>81</v>
      </c>
      <c r="C431" s="38">
        <v>0</v>
      </c>
      <c r="D431" s="38">
        <v>0</v>
      </c>
      <c r="E431" s="38">
        <v>0</v>
      </c>
      <c r="F431" s="38">
        <f t="shared" si="369"/>
        <v>0</v>
      </c>
      <c r="G431" s="38">
        <v>0</v>
      </c>
      <c r="H431" s="38">
        <v>1.07816317063964</v>
      </c>
      <c r="I431" s="38">
        <f t="shared" ref="I431" si="382">(F431*G431*H431)/1000</f>
        <v>0</v>
      </c>
    </row>
    <row r="432" spans="1:9" s="32" customFormat="1" ht="15.75" x14ac:dyDescent="0.25">
      <c r="A432" s="37" t="s">
        <v>327</v>
      </c>
      <c r="B432" s="36" t="s">
        <v>83</v>
      </c>
      <c r="C432" s="35">
        <f>C433+C437+C441</f>
        <v>0</v>
      </c>
      <c r="D432" s="35">
        <f t="shared" ref="D432:E432" si="383">D433+D437+D441</f>
        <v>0</v>
      </c>
      <c r="E432" s="35">
        <f t="shared" si="383"/>
        <v>1.5489999999999999</v>
      </c>
      <c r="F432" s="35">
        <f t="shared" si="369"/>
        <v>0.51633333333333331</v>
      </c>
      <c r="G432" s="35" t="s">
        <v>13</v>
      </c>
      <c r="H432" s="35" t="s">
        <v>13</v>
      </c>
      <c r="I432" s="35">
        <f>I433+I437+I441</f>
        <v>2528.9906534654569</v>
      </c>
    </row>
    <row r="433" spans="1:9" s="32" customFormat="1" ht="15.75" x14ac:dyDescent="0.25">
      <c r="A433" s="37" t="s">
        <v>328</v>
      </c>
      <c r="B433" s="33" t="s">
        <v>55</v>
      </c>
      <c r="C433" s="39">
        <f>SUM(C434:C436)</f>
        <v>0</v>
      </c>
      <c r="D433" s="39">
        <f t="shared" ref="D433:E433" si="384">SUM(D434:D436)</f>
        <v>0</v>
      </c>
      <c r="E433" s="39">
        <f t="shared" si="384"/>
        <v>0.13</v>
      </c>
      <c r="F433" s="39">
        <f t="shared" si="369"/>
        <v>4.3333333333333335E-2</v>
      </c>
      <c r="G433" s="38" t="s">
        <v>13</v>
      </c>
      <c r="H433" s="39" t="s">
        <v>13</v>
      </c>
      <c r="I433" s="38">
        <f>SUM(I434:I436)</f>
        <v>126.55266949137759</v>
      </c>
    </row>
    <row r="434" spans="1:9" s="32" customFormat="1" ht="47.25" x14ac:dyDescent="0.25">
      <c r="A434" s="37" t="s">
        <v>329</v>
      </c>
      <c r="B434" s="55" t="s">
        <v>86</v>
      </c>
      <c r="C434" s="38">
        <v>0</v>
      </c>
      <c r="D434" s="38">
        <v>0</v>
      </c>
      <c r="E434" s="38">
        <v>0</v>
      </c>
      <c r="F434" s="38">
        <f t="shared" si="369"/>
        <v>0</v>
      </c>
      <c r="G434" s="38">
        <v>0</v>
      </c>
      <c r="H434" s="38">
        <v>1.07816317063964</v>
      </c>
      <c r="I434" s="38">
        <f t="shared" ref="I434:I436" si="385">(F434*G434*H434)/1000</f>
        <v>0</v>
      </c>
    </row>
    <row r="435" spans="1:9" s="32" customFormat="1" ht="47.25" x14ac:dyDescent="0.25">
      <c r="A435" s="37" t="s">
        <v>330</v>
      </c>
      <c r="B435" s="55" t="s">
        <v>88</v>
      </c>
      <c r="C435" s="38">
        <v>0</v>
      </c>
      <c r="D435" s="38">
        <v>0</v>
      </c>
      <c r="E435" s="38">
        <v>0.13</v>
      </c>
      <c r="F435" s="38">
        <f t="shared" si="369"/>
        <v>4.3333333333333335E-2</v>
      </c>
      <c r="G435" s="38">
        <v>2708723.78</v>
      </c>
      <c r="H435" s="38">
        <v>1.07816317063964</v>
      </c>
      <c r="I435" s="38">
        <f t="shared" si="385"/>
        <v>126.55266949137759</v>
      </c>
    </row>
    <row r="436" spans="1:9" s="32" customFormat="1" ht="47.25" x14ac:dyDescent="0.25">
      <c r="A436" s="37" t="s">
        <v>709</v>
      </c>
      <c r="B436" s="55" t="s">
        <v>90</v>
      </c>
      <c r="C436" s="38">
        <v>0</v>
      </c>
      <c r="D436" s="38">
        <v>0</v>
      </c>
      <c r="E436" s="38">
        <v>0</v>
      </c>
      <c r="F436" s="38">
        <v>0</v>
      </c>
      <c r="G436" s="38">
        <v>0</v>
      </c>
      <c r="H436" s="38">
        <v>1.07816317063964</v>
      </c>
      <c r="I436" s="38">
        <f t="shared" si="385"/>
        <v>0</v>
      </c>
    </row>
    <row r="437" spans="1:9" s="32" customFormat="1" ht="15.75" x14ac:dyDescent="0.25">
      <c r="A437" s="37" t="s">
        <v>331</v>
      </c>
      <c r="B437" s="33" t="s">
        <v>56</v>
      </c>
      <c r="C437" s="39">
        <f>SUM(C438:C440)</f>
        <v>0</v>
      </c>
      <c r="D437" s="39">
        <f>SUM(D438:D440)</f>
        <v>0</v>
      </c>
      <c r="E437" s="39">
        <f>SUM(E438:E440)</f>
        <v>0</v>
      </c>
      <c r="F437" s="39">
        <f t="shared" ref="F437:F448" si="386">SUM(C437:E437)/3</f>
        <v>0</v>
      </c>
      <c r="G437" s="38" t="s">
        <v>13</v>
      </c>
      <c r="H437" s="39" t="s">
        <v>13</v>
      </c>
      <c r="I437" s="38">
        <f>SUM(I438:I440)</f>
        <v>0</v>
      </c>
    </row>
    <row r="438" spans="1:9" s="32" customFormat="1" ht="47.25" x14ac:dyDescent="0.25">
      <c r="A438" s="37" t="s">
        <v>332</v>
      </c>
      <c r="B438" s="33" t="s">
        <v>93</v>
      </c>
      <c r="C438" s="38">
        <v>0</v>
      </c>
      <c r="D438" s="38">
        <v>0</v>
      </c>
      <c r="E438" s="38">
        <v>0</v>
      </c>
      <c r="F438" s="38">
        <f t="shared" si="386"/>
        <v>0</v>
      </c>
      <c r="G438" s="38">
        <v>0</v>
      </c>
      <c r="H438" s="38">
        <v>1.07816317063964</v>
      </c>
      <c r="I438" s="38">
        <f t="shared" ref="I438:I440" si="387">(F438*G438*H438)/1000</f>
        <v>0</v>
      </c>
    </row>
    <row r="439" spans="1:9" s="32" customFormat="1" ht="63" x14ac:dyDescent="0.25">
      <c r="A439" s="37" t="s">
        <v>333</v>
      </c>
      <c r="B439" s="55" t="s">
        <v>95</v>
      </c>
      <c r="C439" s="38">
        <v>0</v>
      </c>
      <c r="D439" s="38">
        <v>0</v>
      </c>
      <c r="E439" s="38">
        <v>0</v>
      </c>
      <c r="F439" s="38">
        <f t="shared" si="386"/>
        <v>0</v>
      </c>
      <c r="G439" s="38">
        <v>0</v>
      </c>
      <c r="H439" s="38">
        <v>1.07816317063964</v>
      </c>
      <c r="I439" s="38">
        <f t="shared" si="387"/>
        <v>0</v>
      </c>
    </row>
    <row r="440" spans="1:9" s="32" customFormat="1" ht="47.25" x14ac:dyDescent="0.25">
      <c r="A440" s="37" t="s">
        <v>710</v>
      </c>
      <c r="B440" s="55" t="s">
        <v>19</v>
      </c>
      <c r="C440" s="38">
        <v>0</v>
      </c>
      <c r="D440" s="38">
        <v>0</v>
      </c>
      <c r="E440" s="38">
        <v>0</v>
      </c>
      <c r="F440" s="38">
        <f t="shared" si="386"/>
        <v>0</v>
      </c>
      <c r="G440" s="38">
        <v>2441057.79</v>
      </c>
      <c r="H440" s="38">
        <v>1.07816317063964</v>
      </c>
      <c r="I440" s="38">
        <f t="shared" si="387"/>
        <v>0</v>
      </c>
    </row>
    <row r="441" spans="1:9" s="32" customFormat="1" ht="15.75" x14ac:dyDescent="0.25">
      <c r="A441" s="37" t="s">
        <v>334</v>
      </c>
      <c r="B441" s="33" t="s">
        <v>57</v>
      </c>
      <c r="C441" s="39">
        <f>SUM(C442:C443)</f>
        <v>0</v>
      </c>
      <c r="D441" s="39">
        <f t="shared" ref="D441:E441" si="388">SUM(D442:D443)</f>
        <v>0</v>
      </c>
      <c r="E441" s="39">
        <f t="shared" si="388"/>
        <v>1.419</v>
      </c>
      <c r="F441" s="39">
        <f t="shared" si="386"/>
        <v>0.47300000000000003</v>
      </c>
      <c r="G441" s="38" t="s">
        <v>13</v>
      </c>
      <c r="H441" s="39" t="s">
        <v>13</v>
      </c>
      <c r="I441" s="38">
        <f>SUM(I442:I443)</f>
        <v>2402.4379839740795</v>
      </c>
    </row>
    <row r="442" spans="1:9" s="32" customFormat="1" ht="47.25" x14ac:dyDescent="0.25">
      <c r="A442" s="37" t="s">
        <v>335</v>
      </c>
      <c r="B442" s="33" t="s">
        <v>99</v>
      </c>
      <c r="C442" s="38">
        <v>0</v>
      </c>
      <c r="D442" s="38">
        <v>0</v>
      </c>
      <c r="E442" s="38">
        <v>0</v>
      </c>
      <c r="F442" s="38">
        <f t="shared" si="386"/>
        <v>0</v>
      </c>
      <c r="G442" s="38">
        <v>0</v>
      </c>
      <c r="H442" s="38">
        <v>1.07816317063964</v>
      </c>
      <c r="I442" s="38">
        <f>(F442*G442*H442)/1000</f>
        <v>0</v>
      </c>
    </row>
    <row r="443" spans="1:9" s="32" customFormat="1" ht="47.25" x14ac:dyDescent="0.25">
      <c r="A443" s="37" t="s">
        <v>711</v>
      </c>
      <c r="B443" s="55" t="s">
        <v>23</v>
      </c>
      <c r="C443" s="38">
        <v>0</v>
      </c>
      <c r="D443" s="38">
        <v>0</v>
      </c>
      <c r="E443" s="38">
        <v>1.419</v>
      </c>
      <c r="F443" s="38">
        <f t="shared" si="386"/>
        <v>0.47300000000000003</v>
      </c>
      <c r="G443" s="38">
        <v>4710928.93</v>
      </c>
      <c r="H443" s="38">
        <v>1.07816317063964</v>
      </c>
      <c r="I443" s="38">
        <f t="shared" ref="I443" si="389">(F443*G443*H443)/1000</f>
        <v>2402.4379839740795</v>
      </c>
    </row>
    <row r="444" spans="1:9" s="32" customFormat="1" ht="31.5" x14ac:dyDescent="0.25">
      <c r="A444" s="17" t="s">
        <v>336</v>
      </c>
      <c r="B444" s="33" t="s">
        <v>102</v>
      </c>
      <c r="C444" s="34">
        <f>C445+C460</f>
        <v>2.6375000000000002</v>
      </c>
      <c r="D444" s="34">
        <f t="shared" ref="D444:E444" si="390">D445+D460</f>
        <v>14.76</v>
      </c>
      <c r="E444" s="34">
        <f t="shared" si="390"/>
        <v>2.6680000000000001</v>
      </c>
      <c r="F444" s="34">
        <f t="shared" si="386"/>
        <v>6.6885000000000003</v>
      </c>
      <c r="G444" s="34" t="s">
        <v>13</v>
      </c>
      <c r="H444" s="34" t="s">
        <v>13</v>
      </c>
      <c r="I444" s="35">
        <f t="shared" ref="I444" si="391">I445+I460</f>
        <v>22060.516399766704</v>
      </c>
    </row>
    <row r="445" spans="1:9" s="32" customFormat="1" ht="15.75" x14ac:dyDescent="0.25">
      <c r="A445" s="37" t="s">
        <v>337</v>
      </c>
      <c r="B445" s="36" t="s">
        <v>70</v>
      </c>
      <c r="C445" s="35">
        <f>C446+C451+C456+C458</f>
        <v>2.6375000000000002</v>
      </c>
      <c r="D445" s="35">
        <f t="shared" ref="D445:E445" si="392">D446+D451+D456+D458</f>
        <v>14.76</v>
      </c>
      <c r="E445" s="35">
        <f t="shared" si="392"/>
        <v>2.6680000000000001</v>
      </c>
      <c r="F445" s="35">
        <f t="shared" si="386"/>
        <v>6.6885000000000003</v>
      </c>
      <c r="G445" s="35" t="s">
        <v>13</v>
      </c>
      <c r="H445" s="35" t="s">
        <v>13</v>
      </c>
      <c r="I445" s="35">
        <f t="shared" ref="I445" si="393">I446+I451+I456+I458</f>
        <v>22060.516399766704</v>
      </c>
    </row>
    <row r="446" spans="1:9" s="32" customFormat="1" ht="15.75" x14ac:dyDescent="0.25">
      <c r="A446" s="37" t="s">
        <v>338</v>
      </c>
      <c r="B446" s="33" t="s">
        <v>55</v>
      </c>
      <c r="C446" s="39">
        <f>SUM(C447:C450)</f>
        <v>0</v>
      </c>
      <c r="D446" s="39">
        <f t="shared" ref="D446:E446" si="394">SUM(D447:D450)</f>
        <v>0</v>
      </c>
      <c r="E446" s="39">
        <f t="shared" si="394"/>
        <v>0</v>
      </c>
      <c r="F446" s="39">
        <f t="shared" si="386"/>
        <v>0</v>
      </c>
      <c r="G446" s="38" t="s">
        <v>13</v>
      </c>
      <c r="H446" s="39" t="s">
        <v>13</v>
      </c>
      <c r="I446" s="38">
        <f>SUM(I447:I450)</f>
        <v>0</v>
      </c>
    </row>
    <row r="447" spans="1:9" s="32" customFormat="1" ht="47.25" x14ac:dyDescent="0.25">
      <c r="A447" s="37" t="s">
        <v>339</v>
      </c>
      <c r="B447" s="33" t="s">
        <v>106</v>
      </c>
      <c r="C447" s="38">
        <v>0</v>
      </c>
      <c r="D447" s="38">
        <v>0</v>
      </c>
      <c r="E447" s="38">
        <v>0</v>
      </c>
      <c r="F447" s="38">
        <f t="shared" si="386"/>
        <v>0</v>
      </c>
      <c r="G447" s="38">
        <v>0</v>
      </c>
      <c r="H447" s="38">
        <v>1.07816317063964</v>
      </c>
      <c r="I447" s="38">
        <f t="shared" ref="I447" si="395">(F447*G447*H447)/1000</f>
        <v>0</v>
      </c>
    </row>
    <row r="448" spans="1:9" s="32" customFormat="1" ht="63" x14ac:dyDescent="0.25">
      <c r="A448" s="37" t="s">
        <v>340</v>
      </c>
      <c r="B448" s="55" t="s">
        <v>108</v>
      </c>
      <c r="C448" s="38">
        <v>0</v>
      </c>
      <c r="D448" s="38">
        <v>0</v>
      </c>
      <c r="E448" s="38">
        <v>0</v>
      </c>
      <c r="F448" s="38">
        <f t="shared" si="386"/>
        <v>0</v>
      </c>
      <c r="G448" s="38">
        <v>0</v>
      </c>
      <c r="H448" s="38">
        <v>1.07816317063964</v>
      </c>
      <c r="I448" s="38">
        <f>(F448*G448*H448)/1000</f>
        <v>0</v>
      </c>
    </row>
    <row r="449" spans="1:9" s="32" customFormat="1" ht="47.25" x14ac:dyDescent="0.25">
      <c r="A449" s="37" t="s">
        <v>712</v>
      </c>
      <c r="B449" s="33" t="s">
        <v>110</v>
      </c>
      <c r="C449" s="38">
        <v>0</v>
      </c>
      <c r="D449" s="38">
        <v>0</v>
      </c>
      <c r="E449" s="38">
        <v>0</v>
      </c>
      <c r="F449" s="38">
        <v>0</v>
      </c>
      <c r="G449" s="38">
        <v>0</v>
      </c>
      <c r="H449" s="38">
        <v>1.07816317063964</v>
      </c>
      <c r="I449" s="38">
        <f t="shared" ref="I449:I450" si="396">(F449*G449*H449)/1000</f>
        <v>0</v>
      </c>
    </row>
    <row r="450" spans="1:9" s="32" customFormat="1" ht="47.25" x14ac:dyDescent="0.25">
      <c r="A450" s="37" t="s">
        <v>713</v>
      </c>
      <c r="B450" s="33" t="s">
        <v>52</v>
      </c>
      <c r="C450" s="38">
        <v>0</v>
      </c>
      <c r="D450" s="38">
        <v>0</v>
      </c>
      <c r="E450" s="38">
        <v>0</v>
      </c>
      <c r="F450" s="38">
        <v>0</v>
      </c>
      <c r="G450" s="38">
        <v>2489565.21</v>
      </c>
      <c r="H450" s="38">
        <v>1.07816317063964</v>
      </c>
      <c r="I450" s="38">
        <f t="shared" si="396"/>
        <v>0</v>
      </c>
    </row>
    <row r="451" spans="1:9" s="32" customFormat="1" ht="15.75" x14ac:dyDescent="0.25">
      <c r="A451" s="37" t="s">
        <v>341</v>
      </c>
      <c r="B451" s="33" t="s">
        <v>56</v>
      </c>
      <c r="C451" s="39">
        <f>SUM(C452:C455)</f>
        <v>2.6375000000000002</v>
      </c>
      <c r="D451" s="39">
        <f t="shared" ref="D451:E451" si="397">SUM(D452:D455)</f>
        <v>14.76</v>
      </c>
      <c r="E451" s="39">
        <f t="shared" si="397"/>
        <v>2.6680000000000001</v>
      </c>
      <c r="F451" s="39">
        <f t="shared" ref="F451:F486" si="398">SUM(C451:E451)/3</f>
        <v>6.6885000000000003</v>
      </c>
      <c r="G451" s="38" t="s">
        <v>13</v>
      </c>
      <c r="H451" s="39" t="s">
        <v>13</v>
      </c>
      <c r="I451" s="38">
        <f>SUM(I452:I455)</f>
        <v>22060.516399766704</v>
      </c>
    </row>
    <row r="452" spans="1:9" s="32" customFormat="1" ht="47.25" x14ac:dyDescent="0.25">
      <c r="A452" s="37" t="s">
        <v>342</v>
      </c>
      <c r="B452" s="55" t="s">
        <v>113</v>
      </c>
      <c r="C452" s="38">
        <v>0</v>
      </c>
      <c r="D452" s="38">
        <v>0</v>
      </c>
      <c r="E452" s="38">
        <v>0</v>
      </c>
      <c r="F452" s="38">
        <f t="shared" si="398"/>
        <v>0</v>
      </c>
      <c r="G452" s="38">
        <v>0</v>
      </c>
      <c r="H452" s="38">
        <v>1.07816317063964</v>
      </c>
      <c r="I452" s="38">
        <f t="shared" ref="I452" si="399">(F452*G452*H452)/1000</f>
        <v>0</v>
      </c>
    </row>
    <row r="453" spans="1:9" s="32" customFormat="1" ht="63" x14ac:dyDescent="0.25">
      <c r="A453" s="37" t="s">
        <v>343</v>
      </c>
      <c r="B453" s="33" t="s">
        <v>115</v>
      </c>
      <c r="C453" s="38">
        <v>0</v>
      </c>
      <c r="D453" s="38">
        <v>0</v>
      </c>
      <c r="E453" s="38">
        <v>0</v>
      </c>
      <c r="F453" s="38">
        <f t="shared" si="398"/>
        <v>0</v>
      </c>
      <c r="G453" s="38">
        <v>0</v>
      </c>
      <c r="H453" s="38">
        <v>1.07816317063964</v>
      </c>
      <c r="I453" s="38">
        <f>(F453*G453*H453)/1000</f>
        <v>0</v>
      </c>
    </row>
    <row r="454" spans="1:9" s="32" customFormat="1" ht="47.25" x14ac:dyDescent="0.25">
      <c r="A454" s="37" t="s">
        <v>714</v>
      </c>
      <c r="B454" s="33" t="s">
        <v>24</v>
      </c>
      <c r="C454" s="38">
        <v>2.6375000000000002</v>
      </c>
      <c r="D454" s="38">
        <v>14.76</v>
      </c>
      <c r="E454" s="38">
        <v>2.6680000000000001</v>
      </c>
      <c r="F454" s="38">
        <f t="shared" si="398"/>
        <v>6.6885000000000003</v>
      </c>
      <c r="G454" s="38">
        <v>3059161.82</v>
      </c>
      <c r="H454" s="38">
        <v>1.07816317063964</v>
      </c>
      <c r="I454" s="38">
        <f t="shared" ref="I454:I455" si="400">(F454*G454*H454)/1000</f>
        <v>22060.516399766704</v>
      </c>
    </row>
    <row r="455" spans="1:9" s="32" customFormat="1" ht="47.25" x14ac:dyDescent="0.25">
      <c r="A455" s="37" t="s">
        <v>715</v>
      </c>
      <c r="B455" s="33" t="s">
        <v>487</v>
      </c>
      <c r="C455" s="38">
        <v>0</v>
      </c>
      <c r="D455" s="38">
        <v>0</v>
      </c>
      <c r="E455" s="38">
        <v>0</v>
      </c>
      <c r="F455" s="38">
        <f t="shared" si="398"/>
        <v>0</v>
      </c>
      <c r="G455" s="38">
        <v>3201925.28</v>
      </c>
      <c r="H455" s="38">
        <v>1.07816317063964</v>
      </c>
      <c r="I455" s="38">
        <f t="shared" si="400"/>
        <v>0</v>
      </c>
    </row>
    <row r="456" spans="1:9" s="32" customFormat="1" ht="15.75" x14ac:dyDescent="0.25">
      <c r="A456" s="37" t="s">
        <v>344</v>
      </c>
      <c r="B456" s="33" t="s">
        <v>57</v>
      </c>
      <c r="C456" s="39">
        <f>SUM(C457)</f>
        <v>0</v>
      </c>
      <c r="D456" s="39">
        <f t="shared" ref="D456:E456" si="401">SUM(D457)</f>
        <v>0</v>
      </c>
      <c r="E456" s="39">
        <f t="shared" si="401"/>
        <v>0</v>
      </c>
      <c r="F456" s="39">
        <f t="shared" si="398"/>
        <v>0</v>
      </c>
      <c r="G456" s="38" t="s">
        <v>13</v>
      </c>
      <c r="H456" s="39" t="s">
        <v>13</v>
      </c>
      <c r="I456" s="38">
        <f>SUM(I457)</f>
        <v>0</v>
      </c>
    </row>
    <row r="457" spans="1:9" s="32" customFormat="1" ht="47.25" x14ac:dyDescent="0.25">
      <c r="A457" s="37" t="s">
        <v>345</v>
      </c>
      <c r="B457" s="55" t="s">
        <v>118</v>
      </c>
      <c r="C457" s="38">
        <v>0</v>
      </c>
      <c r="D457" s="38">
        <v>0</v>
      </c>
      <c r="E457" s="38">
        <v>0</v>
      </c>
      <c r="F457" s="38">
        <f t="shared" si="398"/>
        <v>0</v>
      </c>
      <c r="G457" s="38">
        <v>0</v>
      </c>
      <c r="H457" s="38">
        <v>1.07816317063964</v>
      </c>
      <c r="I457" s="38">
        <f t="shared" ref="I457" si="402">(F457*G457*H457)/1000</f>
        <v>0</v>
      </c>
    </row>
    <row r="458" spans="1:9" s="32" customFormat="1" ht="15.75" x14ac:dyDescent="0.25">
      <c r="A458" s="37" t="s">
        <v>716</v>
      </c>
      <c r="B458" s="33" t="s">
        <v>502</v>
      </c>
      <c r="C458" s="39">
        <f>SUM(C459)</f>
        <v>0</v>
      </c>
      <c r="D458" s="39">
        <f t="shared" ref="D458:E458" si="403">SUM(D459)</f>
        <v>0</v>
      </c>
      <c r="E458" s="39">
        <f t="shared" si="403"/>
        <v>0</v>
      </c>
      <c r="F458" s="39">
        <f t="shared" si="398"/>
        <v>0</v>
      </c>
      <c r="G458" s="38" t="s">
        <v>13</v>
      </c>
      <c r="H458" s="39" t="s">
        <v>13</v>
      </c>
      <c r="I458" s="38">
        <f>SUM(I459)</f>
        <v>0</v>
      </c>
    </row>
    <row r="459" spans="1:9" s="32" customFormat="1" ht="47.25" x14ac:dyDescent="0.25">
      <c r="A459" s="37" t="s">
        <v>717</v>
      </c>
      <c r="B459" s="55" t="s">
        <v>486</v>
      </c>
      <c r="C459" s="38">
        <v>0</v>
      </c>
      <c r="D459" s="38">
        <v>0</v>
      </c>
      <c r="E459" s="38">
        <v>0</v>
      </c>
      <c r="F459" s="38">
        <f t="shared" si="398"/>
        <v>0</v>
      </c>
      <c r="G459" s="38">
        <v>4411288.0999999996</v>
      </c>
      <c r="H459" s="38">
        <v>1.07816317063964</v>
      </c>
      <c r="I459" s="38">
        <f t="shared" ref="I459" si="404">(F459*G459*H459)/1000</f>
        <v>0</v>
      </c>
    </row>
    <row r="460" spans="1:9" s="32" customFormat="1" ht="15.75" x14ac:dyDescent="0.25">
      <c r="A460" s="37" t="s">
        <v>718</v>
      </c>
      <c r="B460" s="36" t="s">
        <v>83</v>
      </c>
      <c r="C460" s="35">
        <f>C461+C463+C466</f>
        <v>0</v>
      </c>
      <c r="D460" s="35">
        <f t="shared" ref="D460:E460" si="405">D461+D463+D466</f>
        <v>0</v>
      </c>
      <c r="E460" s="35">
        <f t="shared" si="405"/>
        <v>0</v>
      </c>
      <c r="F460" s="35">
        <f t="shared" si="398"/>
        <v>0</v>
      </c>
      <c r="G460" s="35" t="s">
        <v>13</v>
      </c>
      <c r="H460" s="35" t="s">
        <v>13</v>
      </c>
      <c r="I460" s="35">
        <f t="shared" ref="I460" si="406">I461+I463+I466</f>
        <v>0</v>
      </c>
    </row>
    <row r="461" spans="1:9" s="32" customFormat="1" ht="15.75" x14ac:dyDescent="0.25">
      <c r="A461" s="37" t="s">
        <v>719</v>
      </c>
      <c r="B461" s="33" t="s">
        <v>55</v>
      </c>
      <c r="C461" s="39">
        <f>C462</f>
        <v>0</v>
      </c>
      <c r="D461" s="39">
        <f t="shared" ref="D461:E461" si="407">D462</f>
        <v>0</v>
      </c>
      <c r="E461" s="39">
        <f t="shared" si="407"/>
        <v>0</v>
      </c>
      <c r="F461" s="39">
        <f t="shared" si="398"/>
        <v>0</v>
      </c>
      <c r="G461" s="38" t="s">
        <v>13</v>
      </c>
      <c r="H461" s="39" t="s">
        <v>13</v>
      </c>
      <c r="I461" s="38">
        <f t="shared" ref="I461" si="408">I462</f>
        <v>0</v>
      </c>
    </row>
    <row r="462" spans="1:9" s="32" customFormat="1" ht="47.25" x14ac:dyDescent="0.25">
      <c r="A462" s="37" t="s">
        <v>720</v>
      </c>
      <c r="B462" s="33" t="s">
        <v>22</v>
      </c>
      <c r="C462" s="38">
        <v>0</v>
      </c>
      <c r="D462" s="38">
        <v>0</v>
      </c>
      <c r="E462" s="38">
        <v>0</v>
      </c>
      <c r="F462" s="38">
        <f t="shared" si="398"/>
        <v>0</v>
      </c>
      <c r="G462" s="38">
        <v>2129013.5699999998</v>
      </c>
      <c r="H462" s="38">
        <v>1.07816317063964</v>
      </c>
      <c r="I462" s="38">
        <f t="shared" ref="I462" si="409">(F462*G462*H462)/1000</f>
        <v>0</v>
      </c>
    </row>
    <row r="463" spans="1:9" s="32" customFormat="1" ht="15.75" x14ac:dyDescent="0.25">
      <c r="A463" s="37" t="s">
        <v>721</v>
      </c>
      <c r="B463" s="33" t="s">
        <v>56</v>
      </c>
      <c r="C463" s="39">
        <f>SUM(C464:C465)</f>
        <v>0</v>
      </c>
      <c r="D463" s="39">
        <f t="shared" ref="D463:E463" si="410">SUM(D464:D465)</f>
        <v>0</v>
      </c>
      <c r="E463" s="39">
        <f t="shared" si="410"/>
        <v>0</v>
      </c>
      <c r="F463" s="39">
        <f t="shared" si="398"/>
        <v>0</v>
      </c>
      <c r="G463" s="38" t="s">
        <v>13</v>
      </c>
      <c r="H463" s="39" t="s">
        <v>13</v>
      </c>
      <c r="I463" s="38">
        <f>SUM(I464:I465)</f>
        <v>0</v>
      </c>
    </row>
    <row r="464" spans="1:9" s="32" customFormat="1" ht="47.25" x14ac:dyDescent="0.25">
      <c r="A464" s="37" t="s">
        <v>722</v>
      </c>
      <c r="B464" s="33" t="s">
        <v>124</v>
      </c>
      <c r="C464" s="38">
        <v>0</v>
      </c>
      <c r="D464" s="38">
        <v>0</v>
      </c>
      <c r="E464" s="38">
        <v>0</v>
      </c>
      <c r="F464" s="38">
        <f t="shared" si="398"/>
        <v>0</v>
      </c>
      <c r="G464" s="38">
        <v>0</v>
      </c>
      <c r="H464" s="38">
        <v>1.07816317063964</v>
      </c>
      <c r="I464" s="38">
        <f t="shared" ref="I464:I465" si="411">(F464*G464*H464)/1000</f>
        <v>0</v>
      </c>
    </row>
    <row r="465" spans="1:9" s="32" customFormat="1" ht="47.25" x14ac:dyDescent="0.25">
      <c r="A465" s="37" t="s">
        <v>723</v>
      </c>
      <c r="B465" s="33" t="s">
        <v>19</v>
      </c>
      <c r="C465" s="38">
        <v>0</v>
      </c>
      <c r="D465" s="38">
        <v>0</v>
      </c>
      <c r="E465" s="38">
        <v>0</v>
      </c>
      <c r="F465" s="38">
        <f t="shared" si="398"/>
        <v>0</v>
      </c>
      <c r="G465" s="38">
        <v>2624887.35</v>
      </c>
      <c r="H465" s="38">
        <v>1.07816317063964</v>
      </c>
      <c r="I465" s="38">
        <f t="shared" si="411"/>
        <v>0</v>
      </c>
    </row>
    <row r="466" spans="1:9" s="32" customFormat="1" ht="15.75" x14ac:dyDescent="0.25">
      <c r="A466" s="37" t="s">
        <v>724</v>
      </c>
      <c r="B466" s="33" t="s">
        <v>57</v>
      </c>
      <c r="C466" s="38">
        <f>C467</f>
        <v>0</v>
      </c>
      <c r="D466" s="38">
        <f t="shared" ref="D466:E466" si="412">D467</f>
        <v>0</v>
      </c>
      <c r="E466" s="38">
        <f t="shared" si="412"/>
        <v>0</v>
      </c>
      <c r="F466" s="39">
        <f t="shared" si="398"/>
        <v>0</v>
      </c>
      <c r="G466" s="40" t="s">
        <v>13</v>
      </c>
      <c r="H466" s="38" t="s">
        <v>13</v>
      </c>
      <c r="I466" s="38">
        <f t="shared" ref="I466" si="413">I467</f>
        <v>0</v>
      </c>
    </row>
    <row r="467" spans="1:9" s="32" customFormat="1" ht="47.25" x14ac:dyDescent="0.25">
      <c r="A467" s="37" t="s">
        <v>725</v>
      </c>
      <c r="B467" s="33" t="s">
        <v>23</v>
      </c>
      <c r="C467" s="38">
        <v>0</v>
      </c>
      <c r="D467" s="38">
        <v>0</v>
      </c>
      <c r="E467" s="38">
        <v>0</v>
      </c>
      <c r="F467" s="38">
        <f t="shared" si="398"/>
        <v>0</v>
      </c>
      <c r="G467" s="38">
        <v>4869001.88</v>
      </c>
      <c r="H467" s="38">
        <v>1.07816317063964</v>
      </c>
      <c r="I467" s="38">
        <f>(F467*G467*H467)/1000</f>
        <v>0</v>
      </c>
    </row>
    <row r="468" spans="1:9" s="32" customFormat="1" ht="15.75" x14ac:dyDescent="0.25">
      <c r="A468" s="17" t="s">
        <v>346</v>
      </c>
      <c r="B468" s="33" t="s">
        <v>126</v>
      </c>
      <c r="C468" s="35">
        <f>SUM(C469)</f>
        <v>0</v>
      </c>
      <c r="D468" s="35">
        <f>SUM(D469)</f>
        <v>0</v>
      </c>
      <c r="E468" s="35">
        <f>SUM(E469)</f>
        <v>0</v>
      </c>
      <c r="F468" s="41">
        <f t="shared" si="398"/>
        <v>0</v>
      </c>
      <c r="G468" s="40" t="s">
        <v>13</v>
      </c>
      <c r="H468" s="40" t="s">
        <v>13</v>
      </c>
      <c r="I468" s="35">
        <f>SUM(I469)</f>
        <v>0</v>
      </c>
    </row>
    <row r="469" spans="1:9" s="32" customFormat="1" ht="47.25" x14ac:dyDescent="0.25">
      <c r="A469" s="37" t="s">
        <v>347</v>
      </c>
      <c r="B469" s="55" t="s">
        <v>128</v>
      </c>
      <c r="C469" s="38">
        <v>0</v>
      </c>
      <c r="D469" s="38">
        <v>0</v>
      </c>
      <c r="E469" s="38">
        <v>0</v>
      </c>
      <c r="F469" s="38">
        <f t="shared" si="398"/>
        <v>0</v>
      </c>
      <c r="G469" s="40">
        <v>0</v>
      </c>
      <c r="H469" s="38">
        <v>1.07816317063964</v>
      </c>
      <c r="I469" s="38">
        <f>(F469*G469*H469)/1000</f>
        <v>0</v>
      </c>
    </row>
    <row r="470" spans="1:9" s="32" customFormat="1" ht="15.75" x14ac:dyDescent="0.25">
      <c r="A470" s="60" t="s">
        <v>348</v>
      </c>
      <c r="B470" s="28" t="s">
        <v>58</v>
      </c>
      <c r="C470" s="48">
        <f>C471+C495+C519</f>
        <v>7.87</v>
      </c>
      <c r="D470" s="48">
        <f t="shared" ref="D470:E470" si="414">D471+D495+D519</f>
        <v>0</v>
      </c>
      <c r="E470" s="48">
        <f t="shared" si="414"/>
        <v>0</v>
      </c>
      <c r="F470" s="48">
        <f t="shared" si="398"/>
        <v>2.6233333333333335</v>
      </c>
      <c r="G470" s="25" t="s">
        <v>13</v>
      </c>
      <c r="H470" s="48" t="s">
        <v>13</v>
      </c>
      <c r="I470" s="25">
        <f t="shared" ref="I470" si="415">I471+I495+I519</f>
        <v>12941.611242300556</v>
      </c>
    </row>
    <row r="471" spans="1:9" s="32" customFormat="1" ht="15.75" x14ac:dyDescent="0.25">
      <c r="A471" s="17" t="s">
        <v>349</v>
      </c>
      <c r="B471" s="33" t="s">
        <v>64</v>
      </c>
      <c r="C471" s="34">
        <f>C472+C474+C483</f>
        <v>7.742</v>
      </c>
      <c r="D471" s="34">
        <f t="shared" ref="D471:E471" si="416">D472+D474+D483</f>
        <v>0</v>
      </c>
      <c r="E471" s="34">
        <f t="shared" si="416"/>
        <v>0</v>
      </c>
      <c r="F471" s="34">
        <f t="shared" si="398"/>
        <v>2.5806666666666667</v>
      </c>
      <c r="G471" s="34" t="s">
        <v>13</v>
      </c>
      <c r="H471" s="34" t="s">
        <v>13</v>
      </c>
      <c r="I471" s="35">
        <f>I472+I474+I483</f>
        <v>12800.884816386917</v>
      </c>
    </row>
    <row r="472" spans="1:9" s="32" customFormat="1" ht="15.75" x14ac:dyDescent="0.25">
      <c r="A472" s="37" t="s">
        <v>350</v>
      </c>
      <c r="B472" s="36" t="s">
        <v>66</v>
      </c>
      <c r="C472" s="35">
        <f>SUM(C473)</f>
        <v>0</v>
      </c>
      <c r="D472" s="35">
        <f t="shared" ref="D472:E472" si="417">SUM(D473)</f>
        <v>0</v>
      </c>
      <c r="E472" s="35">
        <f t="shared" si="417"/>
        <v>0</v>
      </c>
      <c r="F472" s="35">
        <f t="shared" si="398"/>
        <v>0</v>
      </c>
      <c r="G472" s="35" t="s">
        <v>13</v>
      </c>
      <c r="H472" s="35" t="s">
        <v>13</v>
      </c>
      <c r="I472" s="35">
        <f>SUM(I473)</f>
        <v>0</v>
      </c>
    </row>
    <row r="473" spans="1:9" s="32" customFormat="1" ht="47.25" x14ac:dyDescent="0.25">
      <c r="A473" s="37" t="s">
        <v>351</v>
      </c>
      <c r="B473" s="55" t="s">
        <v>68</v>
      </c>
      <c r="C473" s="38">
        <v>0</v>
      </c>
      <c r="D473" s="38">
        <v>0</v>
      </c>
      <c r="E473" s="38">
        <v>0</v>
      </c>
      <c r="F473" s="38">
        <f t="shared" si="398"/>
        <v>0</v>
      </c>
      <c r="G473" s="35">
        <v>0</v>
      </c>
      <c r="H473" s="38">
        <v>1.07816317063964</v>
      </c>
      <c r="I473" s="38">
        <f>(F473*G473*H473)/1000</f>
        <v>0</v>
      </c>
    </row>
    <row r="474" spans="1:9" s="32" customFormat="1" ht="15.75" x14ac:dyDescent="0.25">
      <c r="A474" s="37" t="s">
        <v>352</v>
      </c>
      <c r="B474" s="36" t="s">
        <v>70</v>
      </c>
      <c r="C474" s="35">
        <f>C475+C478+C481</f>
        <v>7.742</v>
      </c>
      <c r="D474" s="35">
        <f t="shared" ref="D474:E474" si="418">D475+D478+D481</f>
        <v>0</v>
      </c>
      <c r="E474" s="35">
        <f t="shared" si="418"/>
        <v>0</v>
      </c>
      <c r="F474" s="35">
        <f t="shared" si="398"/>
        <v>2.5806666666666667</v>
      </c>
      <c r="G474" s="35" t="s">
        <v>13</v>
      </c>
      <c r="H474" s="35" t="s">
        <v>13</v>
      </c>
      <c r="I474" s="35">
        <f>I475+I478+I481</f>
        <v>12800.884816386917</v>
      </c>
    </row>
    <row r="475" spans="1:9" s="32" customFormat="1" ht="15.75" x14ac:dyDescent="0.25">
      <c r="A475" s="37" t="s">
        <v>353</v>
      </c>
      <c r="B475" s="33" t="s">
        <v>55</v>
      </c>
      <c r="C475" s="39">
        <f>SUM(C476:C477)</f>
        <v>0.63400000000000001</v>
      </c>
      <c r="D475" s="39">
        <f t="shared" ref="D475:E475" si="419">SUM(D476:D477)</f>
        <v>0</v>
      </c>
      <c r="E475" s="39">
        <f t="shared" si="419"/>
        <v>0</v>
      </c>
      <c r="F475" s="39">
        <f t="shared" si="398"/>
        <v>0.21133333333333335</v>
      </c>
      <c r="G475" s="38" t="s">
        <v>13</v>
      </c>
      <c r="H475" s="39" t="s">
        <v>13</v>
      </c>
      <c r="I475" s="38">
        <f>SUM(I476:I477)</f>
        <v>1076.6880172523227</v>
      </c>
    </row>
    <row r="476" spans="1:9" s="32" customFormat="1" ht="47.25" x14ac:dyDescent="0.25">
      <c r="A476" s="37" t="s">
        <v>354</v>
      </c>
      <c r="B476" s="55" t="s">
        <v>73</v>
      </c>
      <c r="C476" s="38">
        <v>0</v>
      </c>
      <c r="D476" s="38">
        <v>0</v>
      </c>
      <c r="E476" s="38">
        <v>0</v>
      </c>
      <c r="F476" s="38">
        <f t="shared" si="398"/>
        <v>0</v>
      </c>
      <c r="G476" s="38">
        <v>0</v>
      </c>
      <c r="H476" s="38">
        <v>1.07816317063964</v>
      </c>
      <c r="I476" s="38">
        <f t="shared" ref="I476:I477" si="420">(F476*G476*H476)/1000</f>
        <v>0</v>
      </c>
    </row>
    <row r="477" spans="1:9" s="32" customFormat="1" ht="63" x14ac:dyDescent="0.25">
      <c r="A477" s="37" t="s">
        <v>355</v>
      </c>
      <c r="B477" s="55" t="s">
        <v>75</v>
      </c>
      <c r="C477" s="38">
        <v>0.63400000000000001</v>
      </c>
      <c r="D477" s="38">
        <v>0</v>
      </c>
      <c r="E477" s="38">
        <v>0</v>
      </c>
      <c r="F477" s="38">
        <f t="shared" si="398"/>
        <v>0.21133333333333335</v>
      </c>
      <c r="G477" s="38">
        <v>4725387.0199999996</v>
      </c>
      <c r="H477" s="38">
        <v>1.07816317063964</v>
      </c>
      <c r="I477" s="38">
        <f t="shared" si="420"/>
        <v>1076.6880172523227</v>
      </c>
    </row>
    <row r="478" spans="1:9" s="32" customFormat="1" ht="15.75" x14ac:dyDescent="0.25">
      <c r="A478" s="37" t="s">
        <v>726</v>
      </c>
      <c r="B478" s="33" t="s">
        <v>56</v>
      </c>
      <c r="C478" s="39">
        <f>SUM(C479,C480)</f>
        <v>7.1079999999999997</v>
      </c>
      <c r="D478" s="39">
        <f t="shared" ref="D478:E478" si="421">SUM(D479,D480)</f>
        <v>0</v>
      </c>
      <c r="E478" s="39">
        <f t="shared" si="421"/>
        <v>0</v>
      </c>
      <c r="F478" s="39">
        <f t="shared" si="398"/>
        <v>2.3693333333333331</v>
      </c>
      <c r="G478" s="38" t="s">
        <v>13</v>
      </c>
      <c r="H478" s="39" t="s">
        <v>13</v>
      </c>
      <c r="I478" s="38">
        <f>SUM(I479,I480)</f>
        <v>11724.196799134594</v>
      </c>
    </row>
    <row r="479" spans="1:9" s="32" customFormat="1" ht="47.25" x14ac:dyDescent="0.25">
      <c r="A479" s="37" t="s">
        <v>727</v>
      </c>
      <c r="B479" s="55" t="s">
        <v>78</v>
      </c>
      <c r="C479" s="38">
        <v>0</v>
      </c>
      <c r="D479" s="38">
        <v>0</v>
      </c>
      <c r="E479" s="38">
        <v>0</v>
      </c>
      <c r="F479" s="38">
        <f t="shared" si="398"/>
        <v>0</v>
      </c>
      <c r="G479" s="38">
        <v>0</v>
      </c>
      <c r="H479" s="38">
        <v>1.07816317063964</v>
      </c>
      <c r="I479" s="38">
        <f>(F479*G479*H479)/1000</f>
        <v>0</v>
      </c>
    </row>
    <row r="480" spans="1:9" s="32" customFormat="1" ht="47.25" x14ac:dyDescent="0.25">
      <c r="A480" s="37" t="s">
        <v>728</v>
      </c>
      <c r="B480" s="55" t="s">
        <v>24</v>
      </c>
      <c r="C480" s="38">
        <v>7.1079999999999997</v>
      </c>
      <c r="D480" s="38">
        <v>0</v>
      </c>
      <c r="E480" s="38">
        <v>0</v>
      </c>
      <c r="F480" s="38">
        <f t="shared" si="398"/>
        <v>2.3693333333333331</v>
      </c>
      <c r="G480" s="38">
        <v>4589574.7</v>
      </c>
      <c r="H480" s="38">
        <v>1.07816317063964</v>
      </c>
      <c r="I480" s="38">
        <f>(F480*G480*H480)/1000</f>
        <v>11724.196799134594</v>
      </c>
    </row>
    <row r="481" spans="1:9" s="32" customFormat="1" ht="15.75" x14ac:dyDescent="0.25">
      <c r="A481" s="37" t="s">
        <v>729</v>
      </c>
      <c r="B481" s="33" t="s">
        <v>57</v>
      </c>
      <c r="C481" s="39">
        <f t="shared" ref="C481:E481" si="422">SUM(C482)</f>
        <v>0</v>
      </c>
      <c r="D481" s="39">
        <f t="shared" si="422"/>
        <v>0</v>
      </c>
      <c r="E481" s="39">
        <f t="shared" si="422"/>
        <v>0</v>
      </c>
      <c r="F481" s="39">
        <f t="shared" si="398"/>
        <v>0</v>
      </c>
      <c r="G481" s="38" t="s">
        <v>13</v>
      </c>
      <c r="H481" s="39" t="s">
        <v>13</v>
      </c>
      <c r="I481" s="38">
        <f>SUM(I482)</f>
        <v>0</v>
      </c>
    </row>
    <row r="482" spans="1:9" s="32" customFormat="1" ht="47.25" x14ac:dyDescent="0.25">
      <c r="A482" s="37" t="s">
        <v>730</v>
      </c>
      <c r="B482" s="55" t="s">
        <v>81</v>
      </c>
      <c r="C482" s="38">
        <v>0</v>
      </c>
      <c r="D482" s="38">
        <v>0</v>
      </c>
      <c r="E482" s="38">
        <v>0</v>
      </c>
      <c r="F482" s="38">
        <f t="shared" si="398"/>
        <v>0</v>
      </c>
      <c r="G482" s="38">
        <v>0</v>
      </c>
      <c r="H482" s="38">
        <v>1.07816317063964</v>
      </c>
      <c r="I482" s="38">
        <f t="shared" ref="I482" si="423">(F482*G482*H482)/1000</f>
        <v>0</v>
      </c>
    </row>
    <row r="483" spans="1:9" s="32" customFormat="1" ht="15.75" x14ac:dyDescent="0.25">
      <c r="A483" s="37" t="s">
        <v>731</v>
      </c>
      <c r="B483" s="36" t="s">
        <v>83</v>
      </c>
      <c r="C483" s="35">
        <f>C484+C488+C492</f>
        <v>0</v>
      </c>
      <c r="D483" s="35">
        <f t="shared" ref="D483:E483" si="424">D484+D488+D492</f>
        <v>0</v>
      </c>
      <c r="E483" s="35">
        <f t="shared" si="424"/>
        <v>0</v>
      </c>
      <c r="F483" s="35">
        <f t="shared" si="398"/>
        <v>0</v>
      </c>
      <c r="G483" s="35" t="s">
        <v>13</v>
      </c>
      <c r="H483" s="35" t="s">
        <v>13</v>
      </c>
      <c r="I483" s="35">
        <f>I484+I488+I492</f>
        <v>0</v>
      </c>
    </row>
    <row r="484" spans="1:9" s="32" customFormat="1" ht="15.75" x14ac:dyDescent="0.25">
      <c r="A484" s="37" t="s">
        <v>732</v>
      </c>
      <c r="B484" s="33" t="s">
        <v>55</v>
      </c>
      <c r="C484" s="39">
        <f>SUM(C485:C487)</f>
        <v>0</v>
      </c>
      <c r="D484" s="39">
        <f t="shared" ref="D484:E484" si="425">SUM(D485:D487)</f>
        <v>0</v>
      </c>
      <c r="E484" s="39">
        <f t="shared" si="425"/>
        <v>0</v>
      </c>
      <c r="F484" s="39">
        <f t="shared" si="398"/>
        <v>0</v>
      </c>
      <c r="G484" s="38" t="s">
        <v>13</v>
      </c>
      <c r="H484" s="39" t="s">
        <v>13</v>
      </c>
      <c r="I484" s="38">
        <f>SUM(I485:I487)</f>
        <v>0</v>
      </c>
    </row>
    <row r="485" spans="1:9" s="32" customFormat="1" ht="47.25" x14ac:dyDescent="0.25">
      <c r="A485" s="37" t="s">
        <v>733</v>
      </c>
      <c r="B485" s="55" t="s">
        <v>86</v>
      </c>
      <c r="C485" s="38">
        <v>0</v>
      </c>
      <c r="D485" s="38">
        <v>0</v>
      </c>
      <c r="E485" s="38">
        <v>0</v>
      </c>
      <c r="F485" s="38">
        <f t="shared" si="398"/>
        <v>0</v>
      </c>
      <c r="G485" s="38">
        <v>0</v>
      </c>
      <c r="H485" s="38">
        <v>1.07816317063964</v>
      </c>
      <c r="I485" s="38">
        <f t="shared" ref="I485:I487" si="426">(F485*G485*H485)/1000</f>
        <v>0</v>
      </c>
    </row>
    <row r="486" spans="1:9" s="32" customFormat="1" ht="47.25" x14ac:dyDescent="0.25">
      <c r="A486" s="37" t="s">
        <v>734</v>
      </c>
      <c r="B486" s="55" t="s">
        <v>88</v>
      </c>
      <c r="C486" s="38">
        <v>0</v>
      </c>
      <c r="D486" s="38">
        <v>0</v>
      </c>
      <c r="E486" s="38">
        <v>0</v>
      </c>
      <c r="F486" s="38">
        <f t="shared" si="398"/>
        <v>0</v>
      </c>
      <c r="G486" s="38">
        <v>2708723.78</v>
      </c>
      <c r="H486" s="38">
        <v>1.07816317063964</v>
      </c>
      <c r="I486" s="38">
        <f t="shared" si="426"/>
        <v>0</v>
      </c>
    </row>
    <row r="487" spans="1:9" s="32" customFormat="1" ht="47.25" x14ac:dyDescent="0.25">
      <c r="A487" s="37" t="s">
        <v>735</v>
      </c>
      <c r="B487" s="55" t="s">
        <v>90</v>
      </c>
      <c r="C487" s="38">
        <v>0</v>
      </c>
      <c r="D487" s="38">
        <v>0</v>
      </c>
      <c r="E487" s="38">
        <v>0</v>
      </c>
      <c r="F487" s="38">
        <v>0</v>
      </c>
      <c r="G487" s="38">
        <v>0</v>
      </c>
      <c r="H487" s="38">
        <v>1.07816317063964</v>
      </c>
      <c r="I487" s="38">
        <f t="shared" si="426"/>
        <v>0</v>
      </c>
    </row>
    <row r="488" spans="1:9" s="32" customFormat="1" ht="15.75" x14ac:dyDescent="0.25">
      <c r="A488" s="37" t="s">
        <v>736</v>
      </c>
      <c r="B488" s="33" t="s">
        <v>56</v>
      </c>
      <c r="C488" s="39">
        <f>SUM(C489:C491)</f>
        <v>0</v>
      </c>
      <c r="D488" s="39">
        <f>SUM(D489:D491)</f>
        <v>0</v>
      </c>
      <c r="E488" s="39">
        <f>SUM(E489:E491)</f>
        <v>0</v>
      </c>
      <c r="F488" s="39">
        <f t="shared" ref="F488:F499" si="427">SUM(C488:E488)/3</f>
        <v>0</v>
      </c>
      <c r="G488" s="38" t="s">
        <v>13</v>
      </c>
      <c r="H488" s="39" t="s">
        <v>13</v>
      </c>
      <c r="I488" s="38">
        <f>SUM(I489:I491)</f>
        <v>0</v>
      </c>
    </row>
    <row r="489" spans="1:9" s="32" customFormat="1" ht="47.25" x14ac:dyDescent="0.25">
      <c r="A489" s="37" t="s">
        <v>737</v>
      </c>
      <c r="B489" s="33" t="s">
        <v>93</v>
      </c>
      <c r="C489" s="38">
        <v>0</v>
      </c>
      <c r="D489" s="38">
        <v>0</v>
      </c>
      <c r="E489" s="38">
        <v>0</v>
      </c>
      <c r="F489" s="38">
        <f t="shared" si="427"/>
        <v>0</v>
      </c>
      <c r="G489" s="38">
        <v>0</v>
      </c>
      <c r="H489" s="38">
        <v>1.07816317063964</v>
      </c>
      <c r="I489" s="38">
        <f t="shared" ref="I489:I491" si="428">(F489*G489*H489)/1000</f>
        <v>0</v>
      </c>
    </row>
    <row r="490" spans="1:9" s="32" customFormat="1" ht="63" x14ac:dyDescent="0.25">
      <c r="A490" s="37" t="s">
        <v>738</v>
      </c>
      <c r="B490" s="55" t="s">
        <v>95</v>
      </c>
      <c r="C490" s="38">
        <v>0</v>
      </c>
      <c r="D490" s="38">
        <v>0</v>
      </c>
      <c r="E490" s="38">
        <v>0</v>
      </c>
      <c r="F490" s="38">
        <f t="shared" si="427"/>
        <v>0</v>
      </c>
      <c r="G490" s="38">
        <v>0</v>
      </c>
      <c r="H490" s="38">
        <v>1.07816317063964</v>
      </c>
      <c r="I490" s="38">
        <f t="shared" si="428"/>
        <v>0</v>
      </c>
    </row>
    <row r="491" spans="1:9" s="32" customFormat="1" ht="47.25" x14ac:dyDescent="0.25">
      <c r="A491" s="37" t="s">
        <v>739</v>
      </c>
      <c r="B491" s="55" t="s">
        <v>19</v>
      </c>
      <c r="C491" s="38">
        <v>0</v>
      </c>
      <c r="D491" s="38">
        <v>0</v>
      </c>
      <c r="E491" s="38">
        <v>0</v>
      </c>
      <c r="F491" s="38">
        <f t="shared" si="427"/>
        <v>0</v>
      </c>
      <c r="G491" s="38">
        <v>2441057.79</v>
      </c>
      <c r="H491" s="38">
        <v>1.07816317063964</v>
      </c>
      <c r="I491" s="38">
        <f t="shared" si="428"/>
        <v>0</v>
      </c>
    </row>
    <row r="492" spans="1:9" s="32" customFormat="1" ht="15.75" x14ac:dyDescent="0.25">
      <c r="A492" s="37" t="s">
        <v>740</v>
      </c>
      <c r="B492" s="33" t="s">
        <v>57</v>
      </c>
      <c r="C492" s="39">
        <f>SUM(C493:C494)</f>
        <v>0</v>
      </c>
      <c r="D492" s="39">
        <f t="shared" ref="D492:E492" si="429">SUM(D493:D494)</f>
        <v>0</v>
      </c>
      <c r="E492" s="39">
        <f t="shared" si="429"/>
        <v>0</v>
      </c>
      <c r="F492" s="39">
        <f t="shared" si="427"/>
        <v>0</v>
      </c>
      <c r="G492" s="38" t="s">
        <v>13</v>
      </c>
      <c r="H492" s="39" t="s">
        <v>13</v>
      </c>
      <c r="I492" s="38">
        <f>SUM(I493:I494)</f>
        <v>0</v>
      </c>
    </row>
    <row r="493" spans="1:9" s="32" customFormat="1" ht="47.25" x14ac:dyDescent="0.25">
      <c r="A493" s="37" t="s">
        <v>741</v>
      </c>
      <c r="B493" s="33" t="s">
        <v>99</v>
      </c>
      <c r="C493" s="38">
        <v>0</v>
      </c>
      <c r="D493" s="38">
        <v>0</v>
      </c>
      <c r="E493" s="38">
        <v>0</v>
      </c>
      <c r="F493" s="38">
        <f t="shared" si="427"/>
        <v>0</v>
      </c>
      <c r="G493" s="38">
        <v>0</v>
      </c>
      <c r="H493" s="38">
        <v>1.07816317063964</v>
      </c>
      <c r="I493" s="38">
        <f>(F493*G493*H493)/1000</f>
        <v>0</v>
      </c>
    </row>
    <row r="494" spans="1:9" s="32" customFormat="1" ht="47.25" x14ac:dyDescent="0.25">
      <c r="A494" s="37" t="s">
        <v>742</v>
      </c>
      <c r="B494" s="55" t="s">
        <v>23</v>
      </c>
      <c r="C494" s="38">
        <v>0</v>
      </c>
      <c r="D494" s="38">
        <v>0</v>
      </c>
      <c r="E494" s="38">
        <v>0</v>
      </c>
      <c r="F494" s="38">
        <f t="shared" si="427"/>
        <v>0</v>
      </c>
      <c r="G494" s="38">
        <v>4710928.93</v>
      </c>
      <c r="H494" s="38">
        <v>1.07816317063964</v>
      </c>
      <c r="I494" s="38">
        <f t="shared" ref="I494" si="430">(F494*G494*H494)/1000</f>
        <v>0</v>
      </c>
    </row>
    <row r="495" spans="1:9" s="32" customFormat="1" ht="31.5" x14ac:dyDescent="0.25">
      <c r="A495" s="17" t="s">
        <v>356</v>
      </c>
      <c r="B495" s="33" t="s">
        <v>102</v>
      </c>
      <c r="C495" s="34">
        <f>C496+C511</f>
        <v>0.128</v>
      </c>
      <c r="D495" s="34">
        <f t="shared" ref="D495:E495" si="431">D496+D511</f>
        <v>0</v>
      </c>
      <c r="E495" s="34">
        <f t="shared" si="431"/>
        <v>0</v>
      </c>
      <c r="F495" s="34">
        <f t="shared" si="427"/>
        <v>4.2666666666666665E-2</v>
      </c>
      <c r="G495" s="34" t="s">
        <v>13</v>
      </c>
      <c r="H495" s="34" t="s">
        <v>13</v>
      </c>
      <c r="I495" s="35">
        <f t="shared" ref="I495" si="432">I496+I511</f>
        <v>140.72642591363973</v>
      </c>
    </row>
    <row r="496" spans="1:9" s="32" customFormat="1" ht="15.75" x14ac:dyDescent="0.25">
      <c r="A496" s="37" t="s">
        <v>357</v>
      </c>
      <c r="B496" s="36" t="s">
        <v>70</v>
      </c>
      <c r="C496" s="35">
        <f>C497+C502+C507+C509</f>
        <v>0.128</v>
      </c>
      <c r="D496" s="35">
        <f t="shared" ref="D496:E496" si="433">D497+D502+D507+D509</f>
        <v>0</v>
      </c>
      <c r="E496" s="35">
        <f t="shared" si="433"/>
        <v>0</v>
      </c>
      <c r="F496" s="35">
        <f t="shared" si="427"/>
        <v>4.2666666666666665E-2</v>
      </c>
      <c r="G496" s="35" t="s">
        <v>13</v>
      </c>
      <c r="H496" s="35" t="s">
        <v>13</v>
      </c>
      <c r="I496" s="35">
        <f t="shared" ref="I496" si="434">I497+I502+I507+I509</f>
        <v>140.72642591363973</v>
      </c>
    </row>
    <row r="497" spans="1:9" s="32" customFormat="1" ht="15.75" x14ac:dyDescent="0.25">
      <c r="A497" s="37" t="s">
        <v>358</v>
      </c>
      <c r="B497" s="33" t="s">
        <v>55</v>
      </c>
      <c r="C497" s="39">
        <f>SUM(C498:C501)</f>
        <v>0</v>
      </c>
      <c r="D497" s="39">
        <f t="shared" ref="D497:E497" si="435">SUM(D498:D501)</f>
        <v>0</v>
      </c>
      <c r="E497" s="39">
        <f t="shared" si="435"/>
        <v>0</v>
      </c>
      <c r="F497" s="39">
        <f t="shared" si="427"/>
        <v>0</v>
      </c>
      <c r="G497" s="38" t="s">
        <v>13</v>
      </c>
      <c r="H497" s="39" t="s">
        <v>13</v>
      </c>
      <c r="I497" s="38">
        <f>SUM(I498:I501)</f>
        <v>0</v>
      </c>
    </row>
    <row r="498" spans="1:9" s="32" customFormat="1" ht="47.25" x14ac:dyDescent="0.25">
      <c r="A498" s="37" t="s">
        <v>359</v>
      </c>
      <c r="B498" s="33" t="s">
        <v>106</v>
      </c>
      <c r="C498" s="38">
        <v>0</v>
      </c>
      <c r="D498" s="38">
        <v>0</v>
      </c>
      <c r="E498" s="38">
        <v>0</v>
      </c>
      <c r="F498" s="38">
        <f t="shared" si="427"/>
        <v>0</v>
      </c>
      <c r="G498" s="38">
        <v>0</v>
      </c>
      <c r="H498" s="38">
        <v>1.07816317063964</v>
      </c>
      <c r="I498" s="38">
        <f t="shared" ref="I498" si="436">(F498*G498*H498)/1000</f>
        <v>0</v>
      </c>
    </row>
    <row r="499" spans="1:9" s="32" customFormat="1" ht="63" x14ac:dyDescent="0.25">
      <c r="A499" s="37" t="s">
        <v>360</v>
      </c>
      <c r="B499" s="55" t="s">
        <v>108</v>
      </c>
      <c r="C499" s="38">
        <v>0</v>
      </c>
      <c r="D499" s="38">
        <v>0</v>
      </c>
      <c r="E499" s="38">
        <v>0</v>
      </c>
      <c r="F499" s="38">
        <f t="shared" si="427"/>
        <v>0</v>
      </c>
      <c r="G499" s="38">
        <v>0</v>
      </c>
      <c r="H499" s="38">
        <v>1.07816317063964</v>
      </c>
      <c r="I499" s="38">
        <f>(F499*G499*H499)/1000</f>
        <v>0</v>
      </c>
    </row>
    <row r="500" spans="1:9" s="32" customFormat="1" ht="47.25" x14ac:dyDescent="0.25">
      <c r="A500" s="37" t="s">
        <v>743</v>
      </c>
      <c r="B500" s="33" t="s">
        <v>110</v>
      </c>
      <c r="C500" s="38">
        <v>0</v>
      </c>
      <c r="D500" s="38">
        <v>0</v>
      </c>
      <c r="E500" s="38">
        <v>0</v>
      </c>
      <c r="F500" s="38">
        <v>0</v>
      </c>
      <c r="G500" s="38">
        <v>0</v>
      </c>
      <c r="H500" s="38">
        <v>1.07816317063964</v>
      </c>
      <c r="I500" s="38">
        <f t="shared" ref="I500:I501" si="437">(F500*G500*H500)/1000</f>
        <v>0</v>
      </c>
    </row>
    <row r="501" spans="1:9" s="32" customFormat="1" ht="47.25" x14ac:dyDescent="0.25">
      <c r="A501" s="37" t="s">
        <v>744</v>
      </c>
      <c r="B501" s="33" t="s">
        <v>52</v>
      </c>
      <c r="C501" s="38">
        <v>0</v>
      </c>
      <c r="D501" s="38">
        <v>0</v>
      </c>
      <c r="E501" s="38">
        <v>0</v>
      </c>
      <c r="F501" s="38">
        <v>0</v>
      </c>
      <c r="G501" s="38">
        <v>2489565.21</v>
      </c>
      <c r="H501" s="38">
        <v>1.07816317063964</v>
      </c>
      <c r="I501" s="38">
        <f t="shared" si="437"/>
        <v>0</v>
      </c>
    </row>
    <row r="502" spans="1:9" s="32" customFormat="1" ht="15.75" x14ac:dyDescent="0.25">
      <c r="A502" s="37" t="s">
        <v>361</v>
      </c>
      <c r="B502" s="33" t="s">
        <v>56</v>
      </c>
      <c r="C502" s="39">
        <f>SUM(C503:C506)</f>
        <v>0.128</v>
      </c>
      <c r="D502" s="39">
        <f t="shared" ref="D502:E502" si="438">SUM(D503:D506)</f>
        <v>0</v>
      </c>
      <c r="E502" s="39">
        <f t="shared" si="438"/>
        <v>0</v>
      </c>
      <c r="F502" s="39">
        <f t="shared" ref="F502:F527" si="439">SUM(C502:E502)/3</f>
        <v>4.2666666666666665E-2</v>
      </c>
      <c r="G502" s="38" t="s">
        <v>13</v>
      </c>
      <c r="H502" s="39" t="s">
        <v>13</v>
      </c>
      <c r="I502" s="38">
        <f>SUM(I503:I506)</f>
        <v>140.72642591363973</v>
      </c>
    </row>
    <row r="503" spans="1:9" s="32" customFormat="1" ht="47.25" x14ac:dyDescent="0.25">
      <c r="A503" s="37" t="s">
        <v>362</v>
      </c>
      <c r="B503" s="55" t="s">
        <v>113</v>
      </c>
      <c r="C503" s="38">
        <v>0</v>
      </c>
      <c r="D503" s="38">
        <v>0</v>
      </c>
      <c r="E503" s="38">
        <v>0</v>
      </c>
      <c r="F503" s="38">
        <f t="shared" si="439"/>
        <v>0</v>
      </c>
      <c r="G503" s="38">
        <v>0</v>
      </c>
      <c r="H503" s="38">
        <v>1.07816317063964</v>
      </c>
      <c r="I503" s="38">
        <f t="shared" ref="I503" si="440">(F503*G503*H503)/1000</f>
        <v>0</v>
      </c>
    </row>
    <row r="504" spans="1:9" s="32" customFormat="1" ht="63" x14ac:dyDescent="0.25">
      <c r="A504" s="37" t="s">
        <v>745</v>
      </c>
      <c r="B504" s="33" t="s">
        <v>115</v>
      </c>
      <c r="C504" s="38">
        <v>0</v>
      </c>
      <c r="D504" s="38">
        <v>0</v>
      </c>
      <c r="E504" s="38">
        <v>0</v>
      </c>
      <c r="F504" s="38">
        <f t="shared" si="439"/>
        <v>0</v>
      </c>
      <c r="G504" s="38">
        <v>0</v>
      </c>
      <c r="H504" s="38">
        <v>1.07816317063964</v>
      </c>
      <c r="I504" s="38">
        <f>(F504*G504*H504)/1000</f>
        <v>0</v>
      </c>
    </row>
    <row r="505" spans="1:9" s="32" customFormat="1" ht="47.25" x14ac:dyDescent="0.25">
      <c r="A505" s="37" t="s">
        <v>746</v>
      </c>
      <c r="B505" s="33" t="s">
        <v>24</v>
      </c>
      <c r="C505" s="38">
        <v>0.128</v>
      </c>
      <c r="D505" s="38">
        <v>0</v>
      </c>
      <c r="E505" s="38">
        <v>0</v>
      </c>
      <c r="F505" s="38">
        <f t="shared" si="439"/>
        <v>4.2666666666666665E-2</v>
      </c>
      <c r="G505" s="38">
        <v>3059161.82</v>
      </c>
      <c r="H505" s="38">
        <v>1.07816317063964</v>
      </c>
      <c r="I505" s="38">
        <f t="shared" ref="I505:I506" si="441">(F505*G505*H505)/1000</f>
        <v>140.72642591363973</v>
      </c>
    </row>
    <row r="506" spans="1:9" s="32" customFormat="1" ht="47.25" x14ac:dyDescent="0.25">
      <c r="A506" s="37" t="s">
        <v>747</v>
      </c>
      <c r="B506" s="33" t="s">
        <v>487</v>
      </c>
      <c r="C506" s="38">
        <v>0</v>
      </c>
      <c r="D506" s="38">
        <v>0</v>
      </c>
      <c r="E506" s="38">
        <v>0</v>
      </c>
      <c r="F506" s="38">
        <f t="shared" si="439"/>
        <v>0</v>
      </c>
      <c r="G506" s="38">
        <v>3201925.28</v>
      </c>
      <c r="H506" s="38">
        <v>1.07816317063964</v>
      </c>
      <c r="I506" s="38">
        <f t="shared" si="441"/>
        <v>0</v>
      </c>
    </row>
    <row r="507" spans="1:9" s="32" customFormat="1" ht="15.75" x14ac:dyDescent="0.25">
      <c r="A507" s="37" t="s">
        <v>363</v>
      </c>
      <c r="B507" s="33" t="s">
        <v>57</v>
      </c>
      <c r="C507" s="39">
        <f>SUM(C508)</f>
        <v>0</v>
      </c>
      <c r="D507" s="39">
        <f t="shared" ref="D507:E507" si="442">SUM(D508)</f>
        <v>0</v>
      </c>
      <c r="E507" s="39">
        <f t="shared" si="442"/>
        <v>0</v>
      </c>
      <c r="F507" s="39">
        <f t="shared" si="439"/>
        <v>0</v>
      </c>
      <c r="G507" s="38" t="s">
        <v>13</v>
      </c>
      <c r="H507" s="39" t="s">
        <v>13</v>
      </c>
      <c r="I507" s="38">
        <f>SUM(I508)</f>
        <v>0</v>
      </c>
    </row>
    <row r="508" spans="1:9" s="32" customFormat="1" ht="47.25" x14ac:dyDescent="0.25">
      <c r="A508" s="37" t="s">
        <v>748</v>
      </c>
      <c r="B508" s="55" t="s">
        <v>118</v>
      </c>
      <c r="C508" s="38">
        <v>0</v>
      </c>
      <c r="D508" s="38">
        <v>0</v>
      </c>
      <c r="E508" s="38">
        <v>0</v>
      </c>
      <c r="F508" s="38">
        <f t="shared" si="439"/>
        <v>0</v>
      </c>
      <c r="G508" s="38">
        <v>0</v>
      </c>
      <c r="H508" s="38">
        <v>1.07816317063964</v>
      </c>
      <c r="I508" s="38">
        <f t="shared" ref="I508" si="443">(F508*G508*H508)/1000</f>
        <v>0</v>
      </c>
    </row>
    <row r="509" spans="1:9" s="32" customFormat="1" ht="15.75" x14ac:dyDescent="0.25">
      <c r="A509" s="37" t="s">
        <v>749</v>
      </c>
      <c r="B509" s="33" t="s">
        <v>502</v>
      </c>
      <c r="C509" s="39">
        <f>SUM(C510)</f>
        <v>0</v>
      </c>
      <c r="D509" s="39">
        <f t="shared" ref="D509:E509" si="444">SUM(D510)</f>
        <v>0</v>
      </c>
      <c r="E509" s="39">
        <f t="shared" si="444"/>
        <v>0</v>
      </c>
      <c r="F509" s="39">
        <f t="shared" si="439"/>
        <v>0</v>
      </c>
      <c r="G509" s="38" t="s">
        <v>13</v>
      </c>
      <c r="H509" s="39" t="s">
        <v>13</v>
      </c>
      <c r="I509" s="38">
        <f>SUM(I510)</f>
        <v>0</v>
      </c>
    </row>
    <row r="510" spans="1:9" s="32" customFormat="1" ht="47.25" x14ac:dyDescent="0.25">
      <c r="A510" s="37" t="s">
        <v>750</v>
      </c>
      <c r="B510" s="55" t="s">
        <v>486</v>
      </c>
      <c r="C510" s="38">
        <v>0</v>
      </c>
      <c r="D510" s="38">
        <v>0</v>
      </c>
      <c r="E510" s="38">
        <v>0</v>
      </c>
      <c r="F510" s="38">
        <f t="shared" si="439"/>
        <v>0</v>
      </c>
      <c r="G510" s="38">
        <v>4411288.0999999996</v>
      </c>
      <c r="H510" s="38">
        <v>1.07816317063964</v>
      </c>
      <c r="I510" s="38">
        <f t="shared" ref="I510" si="445">(F510*G510*H510)/1000</f>
        <v>0</v>
      </c>
    </row>
    <row r="511" spans="1:9" s="32" customFormat="1" ht="15.75" x14ac:dyDescent="0.25">
      <c r="A511" s="37" t="s">
        <v>751</v>
      </c>
      <c r="B511" s="36" t="s">
        <v>83</v>
      </c>
      <c r="C511" s="35">
        <f>C512+C514+C517</f>
        <v>0</v>
      </c>
      <c r="D511" s="35">
        <f t="shared" ref="D511:E511" si="446">D512+D514+D517</f>
        <v>0</v>
      </c>
      <c r="E511" s="35">
        <f t="shared" si="446"/>
        <v>0</v>
      </c>
      <c r="F511" s="35">
        <f t="shared" si="439"/>
        <v>0</v>
      </c>
      <c r="G511" s="35" t="s">
        <v>13</v>
      </c>
      <c r="H511" s="35" t="s">
        <v>13</v>
      </c>
      <c r="I511" s="35">
        <f t="shared" ref="I511" si="447">I512+I514+I517</f>
        <v>0</v>
      </c>
    </row>
    <row r="512" spans="1:9" s="32" customFormat="1" ht="15.75" x14ac:dyDescent="0.25">
      <c r="A512" s="37" t="s">
        <v>752</v>
      </c>
      <c r="B512" s="33" t="s">
        <v>55</v>
      </c>
      <c r="C512" s="39">
        <f>C513</f>
        <v>0</v>
      </c>
      <c r="D512" s="39">
        <f t="shared" ref="D512:E512" si="448">D513</f>
        <v>0</v>
      </c>
      <c r="E512" s="39">
        <f t="shared" si="448"/>
        <v>0</v>
      </c>
      <c r="F512" s="39">
        <f t="shared" si="439"/>
        <v>0</v>
      </c>
      <c r="G512" s="38" t="s">
        <v>13</v>
      </c>
      <c r="H512" s="39" t="s">
        <v>13</v>
      </c>
      <c r="I512" s="38">
        <f t="shared" ref="I512" si="449">I513</f>
        <v>0</v>
      </c>
    </row>
    <row r="513" spans="1:9" s="32" customFormat="1" ht="47.25" x14ac:dyDescent="0.25">
      <c r="A513" s="37" t="s">
        <v>753</v>
      </c>
      <c r="B513" s="33" t="s">
        <v>22</v>
      </c>
      <c r="C513" s="38">
        <v>0</v>
      </c>
      <c r="D513" s="38">
        <v>0</v>
      </c>
      <c r="E513" s="38">
        <v>0</v>
      </c>
      <c r="F513" s="38">
        <f t="shared" si="439"/>
        <v>0</v>
      </c>
      <c r="G513" s="38">
        <v>2129013.5699999998</v>
      </c>
      <c r="H513" s="38">
        <v>1.07816317063964</v>
      </c>
      <c r="I513" s="38">
        <f t="shared" ref="I513" si="450">(F513*G513*H513)/1000</f>
        <v>0</v>
      </c>
    </row>
    <row r="514" spans="1:9" s="32" customFormat="1" ht="15.75" x14ac:dyDescent="0.25">
      <c r="A514" s="37" t="s">
        <v>754</v>
      </c>
      <c r="B514" s="33" t="s">
        <v>56</v>
      </c>
      <c r="C514" s="39">
        <f>SUM(C515:C516)</f>
        <v>0</v>
      </c>
      <c r="D514" s="39">
        <f t="shared" ref="D514:E514" si="451">SUM(D515:D516)</f>
        <v>0</v>
      </c>
      <c r="E514" s="39">
        <f t="shared" si="451"/>
        <v>0</v>
      </c>
      <c r="F514" s="39">
        <f t="shared" si="439"/>
        <v>0</v>
      </c>
      <c r="G514" s="38" t="s">
        <v>13</v>
      </c>
      <c r="H514" s="39" t="s">
        <v>13</v>
      </c>
      <c r="I514" s="38">
        <f>SUM(I515:I516)</f>
        <v>0</v>
      </c>
    </row>
    <row r="515" spans="1:9" s="32" customFormat="1" ht="47.25" x14ac:dyDescent="0.25">
      <c r="A515" s="37" t="s">
        <v>755</v>
      </c>
      <c r="B515" s="33" t="s">
        <v>124</v>
      </c>
      <c r="C515" s="38">
        <v>0</v>
      </c>
      <c r="D515" s="38">
        <v>0</v>
      </c>
      <c r="E515" s="38">
        <v>0</v>
      </c>
      <c r="F515" s="38">
        <f t="shared" si="439"/>
        <v>0</v>
      </c>
      <c r="G515" s="38">
        <v>0</v>
      </c>
      <c r="H515" s="38">
        <v>1.07816317063964</v>
      </c>
      <c r="I515" s="38">
        <f t="shared" ref="I515:I516" si="452">(F515*G515*H515)/1000</f>
        <v>0</v>
      </c>
    </row>
    <row r="516" spans="1:9" s="32" customFormat="1" ht="47.25" x14ac:dyDescent="0.25">
      <c r="A516" s="37" t="s">
        <v>756</v>
      </c>
      <c r="B516" s="33" t="s">
        <v>19</v>
      </c>
      <c r="C516" s="38">
        <v>0</v>
      </c>
      <c r="D516" s="38">
        <v>0</v>
      </c>
      <c r="E516" s="38">
        <v>0</v>
      </c>
      <c r="F516" s="38">
        <f t="shared" si="439"/>
        <v>0</v>
      </c>
      <c r="G516" s="38">
        <v>2624887.35</v>
      </c>
      <c r="H516" s="38">
        <v>1.07816317063964</v>
      </c>
      <c r="I516" s="38">
        <f t="shared" si="452"/>
        <v>0</v>
      </c>
    </row>
    <row r="517" spans="1:9" s="32" customFormat="1" ht="15.75" x14ac:dyDescent="0.25">
      <c r="A517" s="37" t="s">
        <v>757</v>
      </c>
      <c r="B517" s="33" t="s">
        <v>57</v>
      </c>
      <c r="C517" s="38">
        <f>C518</f>
        <v>0</v>
      </c>
      <c r="D517" s="38">
        <f t="shared" ref="D517:E517" si="453">D518</f>
        <v>0</v>
      </c>
      <c r="E517" s="38">
        <f t="shared" si="453"/>
        <v>0</v>
      </c>
      <c r="F517" s="39">
        <f t="shared" si="439"/>
        <v>0</v>
      </c>
      <c r="G517" s="40" t="s">
        <v>13</v>
      </c>
      <c r="H517" s="38" t="s">
        <v>13</v>
      </c>
      <c r="I517" s="38">
        <f t="shared" ref="I517" si="454">I518</f>
        <v>0</v>
      </c>
    </row>
    <row r="518" spans="1:9" s="32" customFormat="1" ht="47.25" x14ac:dyDescent="0.25">
      <c r="A518" s="37" t="s">
        <v>758</v>
      </c>
      <c r="B518" s="33" t="s">
        <v>23</v>
      </c>
      <c r="C518" s="38">
        <v>0</v>
      </c>
      <c r="D518" s="38">
        <v>0</v>
      </c>
      <c r="E518" s="38">
        <v>0</v>
      </c>
      <c r="F518" s="38">
        <f t="shared" si="439"/>
        <v>0</v>
      </c>
      <c r="G518" s="38">
        <v>4869001.88</v>
      </c>
      <c r="H518" s="38">
        <v>1.07816317063964</v>
      </c>
      <c r="I518" s="38">
        <f>(F518*G518*H518)/1000</f>
        <v>0</v>
      </c>
    </row>
    <row r="519" spans="1:9" s="32" customFormat="1" ht="15.75" x14ac:dyDescent="0.25">
      <c r="A519" s="17" t="s">
        <v>364</v>
      </c>
      <c r="B519" s="33" t="s">
        <v>126</v>
      </c>
      <c r="C519" s="35">
        <f>SUM(C520)</f>
        <v>0</v>
      </c>
      <c r="D519" s="35">
        <f>SUM(D520)</f>
        <v>0</v>
      </c>
      <c r="E519" s="35">
        <f>SUM(E520)</f>
        <v>0</v>
      </c>
      <c r="F519" s="41">
        <f t="shared" si="439"/>
        <v>0</v>
      </c>
      <c r="G519" s="40" t="s">
        <v>13</v>
      </c>
      <c r="H519" s="40" t="s">
        <v>13</v>
      </c>
      <c r="I519" s="35">
        <f>SUM(I520)</f>
        <v>0</v>
      </c>
    </row>
    <row r="520" spans="1:9" s="32" customFormat="1" ht="47.25" x14ac:dyDescent="0.25">
      <c r="A520" s="37" t="s">
        <v>759</v>
      </c>
      <c r="B520" s="55" t="s">
        <v>128</v>
      </c>
      <c r="C520" s="38">
        <v>0</v>
      </c>
      <c r="D520" s="38">
        <v>0</v>
      </c>
      <c r="E520" s="38">
        <v>0</v>
      </c>
      <c r="F520" s="38">
        <f t="shared" si="439"/>
        <v>0</v>
      </c>
      <c r="G520" s="38">
        <v>0</v>
      </c>
      <c r="H520" s="38">
        <v>1.07816317063964</v>
      </c>
      <c r="I520" s="38">
        <f>(F520*G520*H520)/1000</f>
        <v>0</v>
      </c>
    </row>
    <row r="521" spans="1:9" s="32" customFormat="1" ht="31.5" x14ac:dyDescent="0.25">
      <c r="A521" s="59" t="s">
        <v>365</v>
      </c>
      <c r="B521" s="28" t="s">
        <v>15</v>
      </c>
      <c r="C521" s="48">
        <f>C522+C594</f>
        <v>13.502999999999998</v>
      </c>
      <c r="D521" s="48">
        <f t="shared" ref="D521:E521" si="455">D522+D594</f>
        <v>28.707699999999999</v>
      </c>
      <c r="E521" s="48">
        <f t="shared" si="455"/>
        <v>10.994999999999999</v>
      </c>
      <c r="F521" s="48">
        <f t="shared" si="439"/>
        <v>17.73523333333333</v>
      </c>
      <c r="G521" s="48" t="s">
        <v>13</v>
      </c>
      <c r="H521" s="48" t="s">
        <v>13</v>
      </c>
      <c r="I521" s="25">
        <f t="shared" ref="I521" si="456">I522+I594</f>
        <v>149281.21613671322</v>
      </c>
    </row>
    <row r="522" spans="1:9" s="32" customFormat="1" ht="15.75" x14ac:dyDescent="0.25">
      <c r="A522" s="60" t="s">
        <v>366</v>
      </c>
      <c r="B522" s="28" t="s">
        <v>54</v>
      </c>
      <c r="C522" s="48">
        <f>C523+C556+C593</f>
        <v>12.898999999999999</v>
      </c>
      <c r="D522" s="48">
        <f t="shared" ref="D522:E522" si="457">D523+D556+D593</f>
        <v>28.707699999999999</v>
      </c>
      <c r="E522" s="48">
        <f t="shared" si="457"/>
        <v>10.994999999999999</v>
      </c>
      <c r="F522" s="48">
        <f t="shared" si="439"/>
        <v>17.533899999999999</v>
      </c>
      <c r="G522" s="25" t="s">
        <v>13</v>
      </c>
      <c r="H522" s="48" t="s">
        <v>13</v>
      </c>
      <c r="I522" s="25">
        <f>I523+I556+I593</f>
        <v>147943.20334279229</v>
      </c>
    </row>
    <row r="523" spans="1:9" s="32" customFormat="1" ht="15.75" x14ac:dyDescent="0.25">
      <c r="A523" s="17" t="s">
        <v>367</v>
      </c>
      <c r="B523" s="33" t="s">
        <v>64</v>
      </c>
      <c r="C523" s="34">
        <f>C524+C543</f>
        <v>9.4879999999999995</v>
      </c>
      <c r="D523" s="34">
        <f t="shared" ref="D523:E523" si="458">D524+D543</f>
        <v>27.3597</v>
      </c>
      <c r="E523" s="34">
        <f t="shared" si="458"/>
        <v>8.2579999999999991</v>
      </c>
      <c r="F523" s="34">
        <f t="shared" si="439"/>
        <v>15.035233333333332</v>
      </c>
      <c r="G523" s="34" t="s">
        <v>13</v>
      </c>
      <c r="H523" s="34" t="s">
        <v>13</v>
      </c>
      <c r="I523" s="35">
        <f t="shared" ref="I523" si="459">I524+I543</f>
        <v>124222.15669462636</v>
      </c>
    </row>
    <row r="524" spans="1:9" s="32" customFormat="1" ht="15.75" x14ac:dyDescent="0.25">
      <c r="A524" s="37" t="s">
        <v>368</v>
      </c>
      <c r="B524" s="22" t="s">
        <v>150</v>
      </c>
      <c r="C524" s="35">
        <f>C525+C528+C533+C538</f>
        <v>8.6340000000000003</v>
      </c>
      <c r="D524" s="35">
        <f t="shared" ref="D524:E524" si="460">D525+D528+D533+D538</f>
        <v>20.604800000000001</v>
      </c>
      <c r="E524" s="35">
        <f t="shared" si="460"/>
        <v>7.1219999999999999</v>
      </c>
      <c r="F524" s="35">
        <f t="shared" si="439"/>
        <v>12.120266666666666</v>
      </c>
      <c r="G524" s="35" t="s">
        <v>13</v>
      </c>
      <c r="H524" s="35" t="s">
        <v>13</v>
      </c>
      <c r="I524" s="35">
        <f t="shared" ref="I524" si="461">I525+I528+I533+I538</f>
        <v>75786.612642061678</v>
      </c>
    </row>
    <row r="525" spans="1:9" s="32" customFormat="1" ht="15.75" x14ac:dyDescent="0.25">
      <c r="A525" s="37" t="s">
        <v>369</v>
      </c>
      <c r="B525" s="33" t="s">
        <v>152</v>
      </c>
      <c r="C525" s="39">
        <f>SUM(C526:C527)</f>
        <v>0</v>
      </c>
      <c r="D525" s="39">
        <f t="shared" ref="D525:E525" si="462">SUM(D526:D527)</f>
        <v>0</v>
      </c>
      <c r="E525" s="39">
        <f t="shared" si="462"/>
        <v>0</v>
      </c>
      <c r="F525" s="39">
        <f t="shared" si="439"/>
        <v>0</v>
      </c>
      <c r="G525" s="38" t="s">
        <v>13</v>
      </c>
      <c r="H525" s="39" t="s">
        <v>13</v>
      </c>
      <c r="I525" s="38">
        <f>SUM(I526:I527)</f>
        <v>0</v>
      </c>
    </row>
    <row r="526" spans="1:9" s="32" customFormat="1" ht="47.25" x14ac:dyDescent="0.25">
      <c r="A526" s="37" t="s">
        <v>370</v>
      </c>
      <c r="B526" s="33" t="s">
        <v>26</v>
      </c>
      <c r="C526" s="38">
        <v>0</v>
      </c>
      <c r="D526" s="38">
        <v>0</v>
      </c>
      <c r="E526" s="38">
        <v>0</v>
      </c>
      <c r="F526" s="38">
        <f t="shared" si="439"/>
        <v>0</v>
      </c>
      <c r="G526" s="38">
        <v>0</v>
      </c>
      <c r="H526" s="38">
        <v>1.07816317063964</v>
      </c>
      <c r="I526" s="38">
        <f t="shared" ref="I526:I527" si="463">(F526*G526*H526)/1000</f>
        <v>0</v>
      </c>
    </row>
    <row r="527" spans="1:9" s="32" customFormat="1" ht="47.25" x14ac:dyDescent="0.25">
      <c r="A527" s="37" t="s">
        <v>371</v>
      </c>
      <c r="B527" s="33" t="s">
        <v>25</v>
      </c>
      <c r="C527" s="49">
        <v>0</v>
      </c>
      <c r="D527" s="49">
        <v>0</v>
      </c>
      <c r="E527" s="49">
        <v>0</v>
      </c>
      <c r="F527" s="38">
        <f t="shared" si="439"/>
        <v>0</v>
      </c>
      <c r="G527" s="38">
        <v>1336071.05</v>
      </c>
      <c r="H527" s="38">
        <v>1.07816317063964</v>
      </c>
      <c r="I527" s="38">
        <f t="shared" si="463"/>
        <v>0</v>
      </c>
    </row>
    <row r="528" spans="1:9" s="32" customFormat="1" ht="15.75" x14ac:dyDescent="0.25">
      <c r="A528" s="37" t="s">
        <v>372</v>
      </c>
      <c r="B528" s="33" t="s">
        <v>156</v>
      </c>
      <c r="C528" s="39">
        <f>SUM(C529:C532)</f>
        <v>0</v>
      </c>
      <c r="D528" s="39">
        <f>SUM(D529:D532)</f>
        <v>0</v>
      </c>
      <c r="E528" s="39">
        <f>SUM(E529:E532)</f>
        <v>0.01</v>
      </c>
      <c r="F528" s="38">
        <f>SUM(F529:F532)</f>
        <v>3.3333333333333335E-3</v>
      </c>
      <c r="G528" s="38" t="s">
        <v>13</v>
      </c>
      <c r="H528" s="39" t="s">
        <v>13</v>
      </c>
      <c r="I528" s="38">
        <f>SUM(I529:I532)</f>
        <v>16.784578149847402</v>
      </c>
    </row>
    <row r="529" spans="1:9" s="32" customFormat="1" ht="63" x14ac:dyDescent="0.25">
      <c r="A529" s="37" t="s">
        <v>373</v>
      </c>
      <c r="B529" s="55" t="s">
        <v>158</v>
      </c>
      <c r="C529" s="38">
        <v>0</v>
      </c>
      <c r="D529" s="38">
        <v>0</v>
      </c>
      <c r="E529" s="38">
        <v>0</v>
      </c>
      <c r="F529" s="38">
        <f t="shared" ref="F529:F546" si="464">SUM(C529:E529)/3</f>
        <v>0</v>
      </c>
      <c r="G529" s="38">
        <v>0</v>
      </c>
      <c r="H529" s="38">
        <v>1.07816317063964</v>
      </c>
      <c r="I529" s="38">
        <f t="shared" ref="I529:I532" si="465">(F529*G529*H529)/1000</f>
        <v>0</v>
      </c>
    </row>
    <row r="530" spans="1:9" s="32" customFormat="1" ht="63" x14ac:dyDescent="0.25">
      <c r="A530" s="37" t="s">
        <v>374</v>
      </c>
      <c r="B530" s="33" t="s">
        <v>27</v>
      </c>
      <c r="C530" s="38">
        <v>0</v>
      </c>
      <c r="D530" s="38">
        <v>0</v>
      </c>
      <c r="E530" s="38">
        <v>0.01</v>
      </c>
      <c r="F530" s="47">
        <f t="shared" si="464"/>
        <v>3.3333333333333335E-3</v>
      </c>
      <c r="G530" s="38">
        <v>4670325.96</v>
      </c>
      <c r="H530" s="38">
        <v>1.07816317063964</v>
      </c>
      <c r="I530" s="38">
        <f t="shared" si="465"/>
        <v>16.784578149847402</v>
      </c>
    </row>
    <row r="531" spans="1:9" s="32" customFormat="1" ht="63" x14ac:dyDescent="0.25">
      <c r="A531" s="37" t="s">
        <v>375</v>
      </c>
      <c r="B531" s="55" t="s">
        <v>28</v>
      </c>
      <c r="C531" s="38">
        <v>0</v>
      </c>
      <c r="D531" s="38">
        <v>0</v>
      </c>
      <c r="E531" s="38">
        <v>0</v>
      </c>
      <c r="F531" s="38">
        <f t="shared" si="464"/>
        <v>0</v>
      </c>
      <c r="G531" s="38">
        <v>0</v>
      </c>
      <c r="H531" s="38">
        <v>1.07816317063964</v>
      </c>
      <c r="I531" s="38">
        <f t="shared" si="465"/>
        <v>0</v>
      </c>
    </row>
    <row r="532" spans="1:9" s="32" customFormat="1" ht="47.25" x14ac:dyDescent="0.25">
      <c r="A532" s="37" t="s">
        <v>760</v>
      </c>
      <c r="B532" s="55" t="s">
        <v>489</v>
      </c>
      <c r="C532" s="38">
        <v>0</v>
      </c>
      <c r="D532" s="38">
        <v>0</v>
      </c>
      <c r="E532" s="38">
        <v>0</v>
      </c>
      <c r="F532" s="38">
        <f t="shared" si="464"/>
        <v>0</v>
      </c>
      <c r="G532" s="38">
        <v>5845811.8899999997</v>
      </c>
      <c r="H532" s="38">
        <v>1.07816317063964</v>
      </c>
      <c r="I532" s="38">
        <f t="shared" si="465"/>
        <v>0</v>
      </c>
    </row>
    <row r="533" spans="1:9" s="32" customFormat="1" ht="15.75" x14ac:dyDescent="0.25">
      <c r="A533" s="37" t="s">
        <v>376</v>
      </c>
      <c r="B533" s="33" t="s">
        <v>162</v>
      </c>
      <c r="C533" s="39">
        <f>SUM(C534:C537)</f>
        <v>6.0940000000000003</v>
      </c>
      <c r="D533" s="39">
        <f t="shared" ref="D533:E533" si="466">SUM(D534:D537)</f>
        <v>9.0828000000000007</v>
      </c>
      <c r="E533" s="39">
        <f t="shared" si="466"/>
        <v>6.2785000000000002</v>
      </c>
      <c r="F533" s="39">
        <f t="shared" si="464"/>
        <v>7.151766666666667</v>
      </c>
      <c r="G533" s="38" t="s">
        <v>13</v>
      </c>
      <c r="H533" s="39" t="s">
        <v>13</v>
      </c>
      <c r="I533" s="38">
        <f>SUM(I534:I537)</f>
        <v>46113.294636830695</v>
      </c>
    </row>
    <row r="534" spans="1:9" s="32" customFormat="1" ht="63" x14ac:dyDescent="0.25">
      <c r="A534" s="37" t="s">
        <v>377</v>
      </c>
      <c r="B534" s="33" t="s">
        <v>29</v>
      </c>
      <c r="C534" s="38">
        <v>0</v>
      </c>
      <c r="D534" s="38">
        <v>0</v>
      </c>
      <c r="E534" s="38">
        <v>0</v>
      </c>
      <c r="F534" s="38">
        <f t="shared" si="464"/>
        <v>0</v>
      </c>
      <c r="G534" s="38">
        <v>0</v>
      </c>
      <c r="H534" s="38">
        <v>1.07816317063964</v>
      </c>
      <c r="I534" s="38">
        <f t="shared" ref="I534:I537" si="467">(F534*G534*H534)/1000</f>
        <v>0</v>
      </c>
    </row>
    <row r="535" spans="1:9" s="32" customFormat="1" ht="63" x14ac:dyDescent="0.25">
      <c r="A535" s="37" t="s">
        <v>378</v>
      </c>
      <c r="B535" s="55" t="s">
        <v>30</v>
      </c>
      <c r="C535" s="38">
        <v>0</v>
      </c>
      <c r="D535" s="38">
        <v>0</v>
      </c>
      <c r="E535" s="38">
        <v>0</v>
      </c>
      <c r="F535" s="38">
        <f t="shared" si="464"/>
        <v>0</v>
      </c>
      <c r="G535" s="38">
        <v>0</v>
      </c>
      <c r="H535" s="38">
        <v>1.07816317063964</v>
      </c>
      <c r="I535" s="38">
        <f t="shared" si="467"/>
        <v>0</v>
      </c>
    </row>
    <row r="536" spans="1:9" s="32" customFormat="1" ht="63" x14ac:dyDescent="0.25">
      <c r="A536" s="37" t="s">
        <v>761</v>
      </c>
      <c r="B536" s="55" t="s">
        <v>166</v>
      </c>
      <c r="C536" s="38">
        <v>0</v>
      </c>
      <c r="D536" s="38">
        <v>0</v>
      </c>
      <c r="E536" s="38">
        <v>0</v>
      </c>
      <c r="F536" s="38">
        <f t="shared" si="464"/>
        <v>0</v>
      </c>
      <c r="G536" s="38">
        <v>0</v>
      </c>
      <c r="H536" s="38">
        <v>1.07816317063964</v>
      </c>
      <c r="I536" s="38">
        <f t="shared" si="467"/>
        <v>0</v>
      </c>
    </row>
    <row r="537" spans="1:9" s="32" customFormat="1" ht="47.25" x14ac:dyDescent="0.25">
      <c r="A537" s="37" t="s">
        <v>762</v>
      </c>
      <c r="B537" s="55" t="s">
        <v>38</v>
      </c>
      <c r="C537" s="38">
        <v>6.0940000000000003</v>
      </c>
      <c r="D537" s="38">
        <v>9.0828000000000007</v>
      </c>
      <c r="E537" s="38">
        <v>6.2785000000000002</v>
      </c>
      <c r="F537" s="38">
        <f t="shared" si="464"/>
        <v>7.151766666666667</v>
      </c>
      <c r="G537" s="38">
        <v>5980373.7000000002</v>
      </c>
      <c r="H537" s="38">
        <v>1.07816317063964</v>
      </c>
      <c r="I537" s="38">
        <f t="shared" si="467"/>
        <v>46113.294636830695</v>
      </c>
    </row>
    <row r="538" spans="1:9" s="32" customFormat="1" ht="15.75" x14ac:dyDescent="0.25">
      <c r="A538" s="37" t="s">
        <v>379</v>
      </c>
      <c r="B538" s="33" t="s">
        <v>168</v>
      </c>
      <c r="C538" s="39">
        <f>SUM(C539:C542)</f>
        <v>2.54</v>
      </c>
      <c r="D538" s="39">
        <f t="shared" ref="D538" si="468">SUM(D539:D542)</f>
        <v>11.522</v>
      </c>
      <c r="E538" s="39">
        <f>SUM(E539:E542)</f>
        <v>0.83350000000000002</v>
      </c>
      <c r="F538" s="39">
        <f t="shared" si="464"/>
        <v>4.9651666666666676</v>
      </c>
      <c r="G538" s="38" t="s">
        <v>13</v>
      </c>
      <c r="H538" s="39" t="s">
        <v>13</v>
      </c>
      <c r="I538" s="38">
        <f>SUM(I539:I542)</f>
        <v>29656.53342708114</v>
      </c>
    </row>
    <row r="539" spans="1:9" s="32" customFormat="1" ht="63" x14ac:dyDescent="0.25">
      <c r="A539" s="37" t="s">
        <v>380</v>
      </c>
      <c r="B539" s="33" t="s">
        <v>31</v>
      </c>
      <c r="C539" s="38">
        <v>0</v>
      </c>
      <c r="D539" s="38">
        <v>0</v>
      </c>
      <c r="E539" s="38">
        <v>0</v>
      </c>
      <c r="F539" s="38">
        <f t="shared" si="464"/>
        <v>0</v>
      </c>
      <c r="G539" s="38">
        <v>0</v>
      </c>
      <c r="H539" s="38">
        <v>1.07816317063964</v>
      </c>
      <c r="I539" s="38">
        <f t="shared" ref="I539:I542" si="469">(F539*G539*H539)/1000</f>
        <v>0</v>
      </c>
    </row>
    <row r="540" spans="1:9" s="32" customFormat="1" ht="63" x14ac:dyDescent="0.25">
      <c r="A540" s="37" t="s">
        <v>381</v>
      </c>
      <c r="B540" s="55" t="s">
        <v>171</v>
      </c>
      <c r="C540" s="38">
        <v>0</v>
      </c>
      <c r="D540" s="38">
        <v>0</v>
      </c>
      <c r="E540" s="38">
        <v>0</v>
      </c>
      <c r="F540" s="38">
        <f t="shared" si="464"/>
        <v>0</v>
      </c>
      <c r="G540" s="38">
        <v>0</v>
      </c>
      <c r="H540" s="38">
        <v>1.07816317063964</v>
      </c>
      <c r="I540" s="38">
        <f t="shared" si="469"/>
        <v>0</v>
      </c>
    </row>
    <row r="541" spans="1:9" s="32" customFormat="1" ht="63" x14ac:dyDescent="0.25">
      <c r="A541" s="37" t="s">
        <v>382</v>
      </c>
      <c r="B541" s="33" t="s">
        <v>173</v>
      </c>
      <c r="C541" s="38">
        <v>0</v>
      </c>
      <c r="D541" s="38">
        <v>0</v>
      </c>
      <c r="E541" s="38">
        <v>0</v>
      </c>
      <c r="F541" s="38">
        <f t="shared" si="464"/>
        <v>0</v>
      </c>
      <c r="G541" s="38">
        <v>0</v>
      </c>
      <c r="H541" s="38">
        <v>1.07816317063964</v>
      </c>
      <c r="I541" s="38">
        <f t="shared" si="469"/>
        <v>0</v>
      </c>
    </row>
    <row r="542" spans="1:9" s="32" customFormat="1" ht="47.25" x14ac:dyDescent="0.25">
      <c r="A542" s="37" t="s">
        <v>763</v>
      </c>
      <c r="B542" s="55" t="s">
        <v>39</v>
      </c>
      <c r="C542" s="38">
        <v>2.54</v>
      </c>
      <c r="D542" s="38">
        <v>11.522</v>
      </c>
      <c r="E542" s="38">
        <v>0.83350000000000002</v>
      </c>
      <c r="F542" s="38">
        <f t="shared" si="464"/>
        <v>4.9651666666666676</v>
      </c>
      <c r="G542" s="38">
        <v>5539901.7300000004</v>
      </c>
      <c r="H542" s="38">
        <v>1.07816317063964</v>
      </c>
      <c r="I542" s="38">
        <f t="shared" si="469"/>
        <v>29656.53342708114</v>
      </c>
    </row>
    <row r="543" spans="1:9" s="32" customFormat="1" ht="15.75" x14ac:dyDescent="0.25">
      <c r="A543" s="37" t="s">
        <v>383</v>
      </c>
      <c r="B543" s="22" t="s">
        <v>175</v>
      </c>
      <c r="C543" s="35">
        <f>C544+C545+C549+C553</f>
        <v>0.85400000000000009</v>
      </c>
      <c r="D543" s="35">
        <f t="shared" ref="D543:E543" si="470">D544+D545+D549+D553</f>
        <v>6.7549000000000001</v>
      </c>
      <c r="E543" s="35">
        <f t="shared" si="470"/>
        <v>1.1360000000000001</v>
      </c>
      <c r="F543" s="35">
        <f t="shared" si="464"/>
        <v>2.9149666666666669</v>
      </c>
      <c r="G543" s="35" t="s">
        <v>13</v>
      </c>
      <c r="H543" s="35" t="s">
        <v>13</v>
      </c>
      <c r="I543" s="35">
        <f t="shared" ref="I543" si="471">I544+I545+I549+I553</f>
        <v>48435.544052564685</v>
      </c>
    </row>
    <row r="544" spans="1:9" s="32" customFormat="1" ht="15.75" x14ac:dyDescent="0.25">
      <c r="A544" s="37" t="s">
        <v>384</v>
      </c>
      <c r="B544" s="33" t="s">
        <v>152</v>
      </c>
      <c r="C544" s="39">
        <v>0</v>
      </c>
      <c r="D544" s="39">
        <v>0</v>
      </c>
      <c r="E544" s="39">
        <v>0</v>
      </c>
      <c r="F544" s="39">
        <f t="shared" si="464"/>
        <v>0</v>
      </c>
      <c r="G544" s="38" t="s">
        <v>13</v>
      </c>
      <c r="H544" s="39" t="s">
        <v>13</v>
      </c>
      <c r="I544" s="38">
        <v>0</v>
      </c>
    </row>
    <row r="545" spans="1:9" s="32" customFormat="1" ht="15.75" x14ac:dyDescent="0.25">
      <c r="A545" s="37" t="s">
        <v>385</v>
      </c>
      <c r="B545" s="33" t="s">
        <v>156</v>
      </c>
      <c r="C545" s="39">
        <f>SUM(C546:C548)</f>
        <v>0</v>
      </c>
      <c r="D545" s="39">
        <f t="shared" ref="D545:E545" si="472">SUM(D546:D548)</f>
        <v>0</v>
      </c>
      <c r="E545" s="39">
        <f t="shared" si="472"/>
        <v>0</v>
      </c>
      <c r="F545" s="39">
        <f t="shared" si="464"/>
        <v>0</v>
      </c>
      <c r="G545" s="38" t="s">
        <v>13</v>
      </c>
      <c r="H545" s="39" t="s">
        <v>13</v>
      </c>
      <c r="I545" s="38">
        <f t="shared" ref="I545" si="473">SUM(I546:I548)</f>
        <v>0</v>
      </c>
    </row>
    <row r="546" spans="1:9" s="32" customFormat="1" ht="63" x14ac:dyDescent="0.25">
      <c r="A546" s="61" t="s">
        <v>386</v>
      </c>
      <c r="B546" s="55" t="s">
        <v>179</v>
      </c>
      <c r="C546" s="38">
        <v>0</v>
      </c>
      <c r="D546" s="38">
        <v>0</v>
      </c>
      <c r="E546" s="38">
        <v>0</v>
      </c>
      <c r="F546" s="38">
        <f t="shared" si="464"/>
        <v>0</v>
      </c>
      <c r="G546" s="38">
        <v>0</v>
      </c>
      <c r="H546" s="38">
        <v>1.07816317063964</v>
      </c>
      <c r="I546" s="38">
        <f t="shared" ref="I546:I548" si="474">(F546*G546*H546)/1000</f>
        <v>0</v>
      </c>
    </row>
    <row r="547" spans="1:9" s="32" customFormat="1" ht="63" x14ac:dyDescent="0.25">
      <c r="A547" s="61" t="s">
        <v>764</v>
      </c>
      <c r="B547" s="55" t="s">
        <v>181</v>
      </c>
      <c r="C547" s="38">
        <v>0</v>
      </c>
      <c r="D547" s="38">
        <v>0</v>
      </c>
      <c r="E547" s="38">
        <v>0</v>
      </c>
      <c r="F547" s="38">
        <v>0</v>
      </c>
      <c r="G547" s="38">
        <v>0</v>
      </c>
      <c r="H547" s="38">
        <v>1.07816317063964</v>
      </c>
      <c r="I547" s="38">
        <f t="shared" si="474"/>
        <v>0</v>
      </c>
    </row>
    <row r="548" spans="1:9" s="32" customFormat="1" ht="78.75" x14ac:dyDescent="0.25">
      <c r="A548" s="61" t="s">
        <v>765</v>
      </c>
      <c r="B548" s="55" t="s">
        <v>34</v>
      </c>
      <c r="C548" s="38">
        <v>0</v>
      </c>
      <c r="D548" s="38">
        <v>0</v>
      </c>
      <c r="E548" s="38">
        <v>0</v>
      </c>
      <c r="F548" s="38">
        <v>0</v>
      </c>
      <c r="G548" s="38">
        <v>8867125.5399999991</v>
      </c>
      <c r="H548" s="38">
        <v>1.07816317063964</v>
      </c>
      <c r="I548" s="38">
        <f t="shared" si="474"/>
        <v>0</v>
      </c>
    </row>
    <row r="549" spans="1:9" s="32" customFormat="1" ht="15.75" x14ac:dyDescent="0.25">
      <c r="A549" s="37" t="s">
        <v>387</v>
      </c>
      <c r="B549" s="33" t="s">
        <v>162</v>
      </c>
      <c r="C549" s="39">
        <f>SUM(C550:C552)</f>
        <v>0.53200000000000003</v>
      </c>
      <c r="D549" s="39">
        <f t="shared" ref="D549:E549" si="475">SUM(D550:D552)</f>
        <v>2.1627000000000001</v>
      </c>
      <c r="E549" s="39">
        <f t="shared" si="475"/>
        <v>0.8175</v>
      </c>
      <c r="F549" s="39">
        <f t="shared" ref="F549:F558" si="476">SUM(C549:E549)/3</f>
        <v>1.1707333333333334</v>
      </c>
      <c r="G549" s="38" t="s">
        <v>13</v>
      </c>
      <c r="H549" s="39" t="s">
        <v>13</v>
      </c>
      <c r="I549" s="38">
        <f>SUM(I550:I552)</f>
        <v>20273.047451165061</v>
      </c>
    </row>
    <row r="550" spans="1:9" s="32" customFormat="1" ht="63" x14ac:dyDescent="0.25">
      <c r="A550" s="61" t="s">
        <v>388</v>
      </c>
      <c r="B550" s="55" t="s">
        <v>184</v>
      </c>
      <c r="C550" s="38">
        <v>0</v>
      </c>
      <c r="D550" s="38">
        <v>0</v>
      </c>
      <c r="E550" s="38">
        <v>0</v>
      </c>
      <c r="F550" s="38">
        <f t="shared" si="476"/>
        <v>0</v>
      </c>
      <c r="G550" s="38">
        <v>0</v>
      </c>
      <c r="H550" s="38">
        <v>1.07816317063964</v>
      </c>
      <c r="I550" s="38">
        <f t="shared" ref="I550:I552" si="477">(F550*G550*H550)/1000</f>
        <v>0</v>
      </c>
    </row>
    <row r="551" spans="1:9" s="32" customFormat="1" ht="63" x14ac:dyDescent="0.25">
      <c r="A551" s="61" t="s">
        <v>389</v>
      </c>
      <c r="B551" s="55" t="s">
        <v>186</v>
      </c>
      <c r="C551" s="38">
        <v>0</v>
      </c>
      <c r="D551" s="38">
        <v>0</v>
      </c>
      <c r="E551" s="38">
        <v>0</v>
      </c>
      <c r="F551" s="38">
        <f t="shared" si="476"/>
        <v>0</v>
      </c>
      <c r="G551" s="38">
        <v>0</v>
      </c>
      <c r="H551" s="38">
        <v>1.07816317063964</v>
      </c>
      <c r="I551" s="38">
        <f t="shared" si="477"/>
        <v>0</v>
      </c>
    </row>
    <row r="552" spans="1:9" s="32" customFormat="1" ht="63" x14ac:dyDescent="0.25">
      <c r="A552" s="61" t="s">
        <v>766</v>
      </c>
      <c r="B552" s="55" t="s">
        <v>42</v>
      </c>
      <c r="C552" s="38">
        <v>0.53200000000000003</v>
      </c>
      <c r="D552" s="38">
        <v>2.1627000000000001</v>
      </c>
      <c r="E552" s="38">
        <v>0.8175</v>
      </c>
      <c r="F552" s="38">
        <f t="shared" si="476"/>
        <v>1.1707333333333334</v>
      </c>
      <c r="G552" s="38">
        <v>16061147.130000001</v>
      </c>
      <c r="H552" s="38">
        <v>1.07816317063964</v>
      </c>
      <c r="I552" s="38">
        <f t="shared" si="477"/>
        <v>20273.047451165061</v>
      </c>
    </row>
    <row r="553" spans="1:9" s="32" customFormat="1" ht="15.75" x14ac:dyDescent="0.25">
      <c r="A553" s="37" t="s">
        <v>390</v>
      </c>
      <c r="B553" s="33" t="s">
        <v>168</v>
      </c>
      <c r="C553" s="39">
        <f>SUM(C554:C555)</f>
        <v>0.32200000000000001</v>
      </c>
      <c r="D553" s="39">
        <f t="shared" ref="D553:E553" si="478">SUM(D554:D555)</f>
        <v>4.5922000000000001</v>
      </c>
      <c r="E553" s="39">
        <f t="shared" si="478"/>
        <v>0.31850000000000001</v>
      </c>
      <c r="F553" s="39">
        <f t="shared" si="476"/>
        <v>1.7442333333333335</v>
      </c>
      <c r="G553" s="38" t="s">
        <v>13</v>
      </c>
      <c r="H553" s="39" t="s">
        <v>13</v>
      </c>
      <c r="I553" s="38">
        <f t="shared" ref="I553" si="479">SUM(I554:I555)</f>
        <v>28162.496601399624</v>
      </c>
    </row>
    <row r="554" spans="1:9" s="32" customFormat="1" ht="63" x14ac:dyDescent="0.25">
      <c r="A554" s="61" t="s">
        <v>391</v>
      </c>
      <c r="B554" s="55" t="s">
        <v>189</v>
      </c>
      <c r="C554" s="38">
        <v>0</v>
      </c>
      <c r="D554" s="38">
        <v>0</v>
      </c>
      <c r="E554" s="38">
        <v>0</v>
      </c>
      <c r="F554" s="38">
        <f t="shared" si="476"/>
        <v>0</v>
      </c>
      <c r="G554" s="38">
        <v>0</v>
      </c>
      <c r="H554" s="38">
        <v>1.07816317063964</v>
      </c>
      <c r="I554" s="38">
        <f t="shared" ref="I554:I555" si="480">(F554*G554*H554)/1000</f>
        <v>0</v>
      </c>
    </row>
    <row r="555" spans="1:9" s="32" customFormat="1" ht="63" x14ac:dyDescent="0.25">
      <c r="A555" s="61" t="s">
        <v>767</v>
      </c>
      <c r="B555" s="55" t="s">
        <v>494</v>
      </c>
      <c r="C555" s="38">
        <v>0.32200000000000001</v>
      </c>
      <c r="D555" s="38">
        <v>4.5922000000000001</v>
      </c>
      <c r="E555" s="38">
        <v>0.31850000000000001</v>
      </c>
      <c r="F555" s="38">
        <f t="shared" si="476"/>
        <v>1.7442333333333335</v>
      </c>
      <c r="G555" s="38">
        <v>14975525.74</v>
      </c>
      <c r="H555" s="38">
        <v>1.07816317063964</v>
      </c>
      <c r="I555" s="38">
        <f t="shared" si="480"/>
        <v>28162.496601399624</v>
      </c>
    </row>
    <row r="556" spans="1:9" s="32" customFormat="1" ht="31.5" x14ac:dyDescent="0.25">
      <c r="A556" s="17" t="s">
        <v>392</v>
      </c>
      <c r="B556" s="33" t="s">
        <v>102</v>
      </c>
      <c r="C556" s="34">
        <f>C557+C576</f>
        <v>3.411</v>
      </c>
      <c r="D556" s="34">
        <f t="shared" ref="D556:E556" si="481">D557+D576</f>
        <v>1.3479999999999999</v>
      </c>
      <c r="E556" s="34">
        <f t="shared" si="481"/>
        <v>2.7370000000000001</v>
      </c>
      <c r="F556" s="34">
        <f t="shared" si="476"/>
        <v>2.4986666666666668</v>
      </c>
      <c r="G556" s="34" t="s">
        <v>13</v>
      </c>
      <c r="H556" s="34" t="s">
        <v>13</v>
      </c>
      <c r="I556" s="35">
        <f t="shared" ref="I556" si="482">I557+I576</f>
        <v>23721.046648165924</v>
      </c>
    </row>
    <row r="557" spans="1:9" s="32" customFormat="1" ht="15.75" x14ac:dyDescent="0.25">
      <c r="A557" s="37" t="s">
        <v>393</v>
      </c>
      <c r="B557" s="36" t="s">
        <v>150</v>
      </c>
      <c r="C557" s="35">
        <f>C558+C561+C566+C571</f>
        <v>2.6059999999999999</v>
      </c>
      <c r="D557" s="35">
        <f t="shared" ref="D557:E557" si="483">D558+D561+D566+D571</f>
        <v>1.0249999999999999</v>
      </c>
      <c r="E557" s="35">
        <f t="shared" si="483"/>
        <v>1.9480000000000002</v>
      </c>
      <c r="F557" s="35">
        <f t="shared" si="476"/>
        <v>1.8596666666666666</v>
      </c>
      <c r="G557" s="35" t="s">
        <v>13</v>
      </c>
      <c r="H557" s="35" t="s">
        <v>13</v>
      </c>
      <c r="I557" s="35">
        <f t="shared" ref="I557" si="484">I558+I561+I566+I571</f>
        <v>11870.32698697086</v>
      </c>
    </row>
    <row r="558" spans="1:9" s="32" customFormat="1" ht="15.75" x14ac:dyDescent="0.25">
      <c r="A558" s="37" t="s">
        <v>394</v>
      </c>
      <c r="B558" s="33" t="s">
        <v>152</v>
      </c>
      <c r="C558" s="39">
        <f>SUM(C559:C560)</f>
        <v>0</v>
      </c>
      <c r="D558" s="39">
        <f t="shared" ref="D558:E558" si="485">SUM(D559:D560)</f>
        <v>0</v>
      </c>
      <c r="E558" s="39">
        <f t="shared" si="485"/>
        <v>0</v>
      </c>
      <c r="F558" s="39">
        <f t="shared" si="476"/>
        <v>0</v>
      </c>
      <c r="G558" s="38" t="s">
        <v>13</v>
      </c>
      <c r="H558" s="39" t="s">
        <v>13</v>
      </c>
      <c r="I558" s="38">
        <f t="shared" ref="I558" si="486">SUM(I559:I560)</f>
        <v>0</v>
      </c>
    </row>
    <row r="559" spans="1:9" s="32" customFormat="1" ht="47.25" x14ac:dyDescent="0.25">
      <c r="A559" s="61" t="s">
        <v>395</v>
      </c>
      <c r="B559" s="55" t="s">
        <v>25</v>
      </c>
      <c r="C559" s="38">
        <v>0</v>
      </c>
      <c r="D559" s="38">
        <v>0</v>
      </c>
      <c r="E559" s="38">
        <v>0</v>
      </c>
      <c r="F559" s="38">
        <v>0</v>
      </c>
      <c r="G559" s="38">
        <v>1641570.12</v>
      </c>
      <c r="H559" s="38">
        <v>1.07816317063964</v>
      </c>
      <c r="I559" s="38">
        <f t="shared" ref="I559:I560" si="487">(F559*G559*H559)/1000</f>
        <v>0</v>
      </c>
    </row>
    <row r="560" spans="1:9" s="32" customFormat="1" ht="47.25" x14ac:dyDescent="0.25">
      <c r="A560" s="61" t="s">
        <v>768</v>
      </c>
      <c r="B560" s="55" t="s">
        <v>36</v>
      </c>
      <c r="C560" s="38">
        <v>0</v>
      </c>
      <c r="D560" s="38">
        <v>0</v>
      </c>
      <c r="E560" s="38">
        <v>0</v>
      </c>
      <c r="F560" s="38">
        <f t="shared" ref="F560:F599" si="488">SUM(C560:E560)/3</f>
        <v>0</v>
      </c>
      <c r="G560" s="38">
        <v>1234387.3400000001</v>
      </c>
      <c r="H560" s="38">
        <v>1.07816317063964</v>
      </c>
      <c r="I560" s="38">
        <f t="shared" si="487"/>
        <v>0</v>
      </c>
    </row>
    <row r="561" spans="1:9" s="32" customFormat="1" ht="15.75" x14ac:dyDescent="0.25">
      <c r="A561" s="37" t="s">
        <v>396</v>
      </c>
      <c r="B561" s="33" t="s">
        <v>156</v>
      </c>
      <c r="C561" s="39">
        <f>SUM(C562:C565)</f>
        <v>0</v>
      </c>
      <c r="D561" s="39">
        <f t="shared" ref="D561:E561" si="489">SUM(D562:D565)</f>
        <v>0</v>
      </c>
      <c r="E561" s="39">
        <f t="shared" si="489"/>
        <v>0</v>
      </c>
      <c r="F561" s="39">
        <f t="shared" si="488"/>
        <v>0</v>
      </c>
      <c r="G561" s="38" t="s">
        <v>13</v>
      </c>
      <c r="H561" s="39" t="s">
        <v>13</v>
      </c>
      <c r="I561" s="38">
        <f>SUM(I562:I565)</f>
        <v>0</v>
      </c>
    </row>
    <row r="562" spans="1:9" s="32" customFormat="1" ht="63" x14ac:dyDescent="0.25">
      <c r="A562" s="61" t="s">
        <v>397</v>
      </c>
      <c r="B562" s="55" t="s">
        <v>27</v>
      </c>
      <c r="C562" s="38">
        <v>0</v>
      </c>
      <c r="D562" s="38">
        <v>0</v>
      </c>
      <c r="E562" s="38">
        <v>0</v>
      </c>
      <c r="F562" s="38">
        <f t="shared" si="488"/>
        <v>0</v>
      </c>
      <c r="G562" s="38">
        <v>6418621.5199999996</v>
      </c>
      <c r="H562" s="38">
        <v>1.07816317063964</v>
      </c>
      <c r="I562" s="38">
        <f>(F562*G562*H562)/1000</f>
        <v>0</v>
      </c>
    </row>
    <row r="563" spans="1:9" s="32" customFormat="1" ht="63" x14ac:dyDescent="0.25">
      <c r="A563" s="61" t="s">
        <v>769</v>
      </c>
      <c r="B563" s="55" t="s">
        <v>28</v>
      </c>
      <c r="C563" s="38">
        <v>0</v>
      </c>
      <c r="D563" s="38">
        <v>0</v>
      </c>
      <c r="E563" s="38">
        <v>0</v>
      </c>
      <c r="F563" s="38">
        <f t="shared" si="488"/>
        <v>0</v>
      </c>
      <c r="G563" s="38">
        <v>5521902.2599999998</v>
      </c>
      <c r="H563" s="38">
        <v>1.07816317063964</v>
      </c>
      <c r="I563" s="38">
        <f t="shared" ref="I563:I565" si="490">(F563*G563*H563)/1000</f>
        <v>0</v>
      </c>
    </row>
    <row r="564" spans="1:9" s="32" customFormat="1" ht="47.25" x14ac:dyDescent="0.25">
      <c r="A564" s="61" t="s">
        <v>770</v>
      </c>
      <c r="B564" s="55" t="s">
        <v>37</v>
      </c>
      <c r="C564" s="38">
        <v>0</v>
      </c>
      <c r="D564" s="38">
        <v>0</v>
      </c>
      <c r="E564" s="38">
        <v>0</v>
      </c>
      <c r="F564" s="38">
        <f t="shared" si="488"/>
        <v>0</v>
      </c>
      <c r="G564" s="38">
        <v>5461586.0800000001</v>
      </c>
      <c r="H564" s="38">
        <v>1.07816317063964</v>
      </c>
      <c r="I564" s="38">
        <f t="shared" si="490"/>
        <v>0</v>
      </c>
    </row>
    <row r="565" spans="1:9" s="32" customFormat="1" ht="47.25" x14ac:dyDescent="0.25">
      <c r="A565" s="61" t="s">
        <v>771</v>
      </c>
      <c r="B565" s="55" t="s">
        <v>489</v>
      </c>
      <c r="C565" s="38">
        <v>0</v>
      </c>
      <c r="D565" s="38">
        <v>0</v>
      </c>
      <c r="E565" s="38">
        <v>0</v>
      </c>
      <c r="F565" s="38">
        <f t="shared" si="488"/>
        <v>0</v>
      </c>
      <c r="G565" s="38">
        <v>2347558.9300000002</v>
      </c>
      <c r="H565" s="38">
        <v>1.07816317063964</v>
      </c>
      <c r="I565" s="38">
        <f t="shared" si="490"/>
        <v>0</v>
      </c>
    </row>
    <row r="566" spans="1:9" s="32" customFormat="1" ht="15.75" x14ac:dyDescent="0.25">
      <c r="A566" s="37" t="s">
        <v>398</v>
      </c>
      <c r="B566" s="33" t="s">
        <v>162</v>
      </c>
      <c r="C566" s="39">
        <f>SUM(C567:C570)</f>
        <v>2.0499999999999998</v>
      </c>
      <c r="D566" s="39">
        <f t="shared" ref="D566:E566" si="491">SUM(D567:D570)</f>
        <v>1.0249999999999999</v>
      </c>
      <c r="E566" s="39">
        <f t="shared" si="491"/>
        <v>1.7430000000000001</v>
      </c>
      <c r="F566" s="39">
        <f t="shared" si="488"/>
        <v>1.6059999999999999</v>
      </c>
      <c r="G566" s="38" t="s">
        <v>13</v>
      </c>
      <c r="H566" s="39" t="s">
        <v>13</v>
      </c>
      <c r="I566" s="38">
        <f t="shared" ref="I566" si="492">SUM(I567:I570)</f>
        <v>10355.196784023075</v>
      </c>
    </row>
    <row r="567" spans="1:9" s="32" customFormat="1" ht="63" x14ac:dyDescent="0.25">
      <c r="A567" s="61" t="s">
        <v>399</v>
      </c>
      <c r="B567" s="55" t="s">
        <v>29</v>
      </c>
      <c r="C567" s="38">
        <v>0</v>
      </c>
      <c r="D567" s="38">
        <v>0</v>
      </c>
      <c r="E567" s="38">
        <v>0</v>
      </c>
      <c r="F567" s="38">
        <f t="shared" si="488"/>
        <v>0</v>
      </c>
      <c r="G567" s="38">
        <v>14146602.880000001</v>
      </c>
      <c r="H567" s="38">
        <v>1.07816317063964</v>
      </c>
      <c r="I567" s="38">
        <f t="shared" ref="I567:I570" si="493">(F567*G567*H567)/1000</f>
        <v>0</v>
      </c>
    </row>
    <row r="568" spans="1:9" s="32" customFormat="1" ht="63" x14ac:dyDescent="0.25">
      <c r="A568" s="61" t="s">
        <v>400</v>
      </c>
      <c r="B568" s="55" t="s">
        <v>30</v>
      </c>
      <c r="C568" s="38">
        <v>0</v>
      </c>
      <c r="D568" s="38">
        <v>0</v>
      </c>
      <c r="E568" s="38">
        <v>0</v>
      </c>
      <c r="F568" s="38">
        <f t="shared" si="488"/>
        <v>0</v>
      </c>
      <c r="G568" s="38">
        <v>13617182.859999999</v>
      </c>
      <c r="H568" s="38">
        <v>1.07816317063964</v>
      </c>
      <c r="I568" s="38">
        <f t="shared" si="493"/>
        <v>0</v>
      </c>
    </row>
    <row r="569" spans="1:9" s="32" customFormat="1" ht="47.25" x14ac:dyDescent="0.25">
      <c r="A569" s="61" t="s">
        <v>401</v>
      </c>
      <c r="B569" s="55" t="s">
        <v>38</v>
      </c>
      <c r="C569" s="38">
        <v>2.0499999999999998</v>
      </c>
      <c r="D569" s="38">
        <v>1.0249999999999999</v>
      </c>
      <c r="E569" s="38">
        <v>1.7430000000000001</v>
      </c>
      <c r="F569" s="38">
        <f t="shared" si="488"/>
        <v>1.6059999999999999</v>
      </c>
      <c r="G569" s="38">
        <v>5980373.7000000002</v>
      </c>
      <c r="H569" s="38">
        <v>1.07816317063964</v>
      </c>
      <c r="I569" s="38">
        <f t="shared" si="493"/>
        <v>10355.196784023075</v>
      </c>
    </row>
    <row r="570" spans="1:9" s="32" customFormat="1" ht="63" x14ac:dyDescent="0.25">
      <c r="A570" s="61" t="s">
        <v>772</v>
      </c>
      <c r="B570" s="55" t="s">
        <v>488</v>
      </c>
      <c r="C570" s="38">
        <v>0</v>
      </c>
      <c r="D570" s="38">
        <v>0</v>
      </c>
      <c r="E570" s="38">
        <v>0</v>
      </c>
      <c r="F570" s="38">
        <f t="shared" si="488"/>
        <v>0</v>
      </c>
      <c r="G570" s="38">
        <v>2664362.4700000002</v>
      </c>
      <c r="H570" s="38">
        <v>1.07816317063964</v>
      </c>
      <c r="I570" s="38">
        <f t="shared" si="493"/>
        <v>0</v>
      </c>
    </row>
    <row r="571" spans="1:9" s="32" customFormat="1" ht="15.75" x14ac:dyDescent="0.25">
      <c r="A571" s="37" t="s">
        <v>402</v>
      </c>
      <c r="B571" s="33" t="s">
        <v>168</v>
      </c>
      <c r="C571" s="39">
        <f>SUM(C572:C575)</f>
        <v>0.55600000000000005</v>
      </c>
      <c r="D571" s="39">
        <f t="shared" ref="D571:E571" si="494">SUM(D572:D575)</f>
        <v>0</v>
      </c>
      <c r="E571" s="39">
        <f t="shared" si="494"/>
        <v>0.20499999999999999</v>
      </c>
      <c r="F571" s="39">
        <f t="shared" si="488"/>
        <v>0.25366666666666665</v>
      </c>
      <c r="G571" s="38" t="s">
        <v>13</v>
      </c>
      <c r="H571" s="39" t="s">
        <v>13</v>
      </c>
      <c r="I571" s="38">
        <f>SUM(I572:I575)</f>
        <v>1515.1302029477856</v>
      </c>
    </row>
    <row r="572" spans="1:9" s="32" customFormat="1" ht="63" x14ac:dyDescent="0.25">
      <c r="A572" s="61" t="s">
        <v>403</v>
      </c>
      <c r="B572" s="55" t="s">
        <v>31</v>
      </c>
      <c r="C572" s="38">
        <v>0</v>
      </c>
      <c r="D572" s="38">
        <v>0</v>
      </c>
      <c r="E572" s="38">
        <v>0</v>
      </c>
      <c r="F572" s="38">
        <f t="shared" si="488"/>
        <v>0</v>
      </c>
      <c r="G572" s="38">
        <v>0</v>
      </c>
      <c r="H572" s="38">
        <v>1.07816317063964</v>
      </c>
      <c r="I572" s="38">
        <f t="shared" ref="I572:I575" si="495">(F572*G572*H572)/1000</f>
        <v>0</v>
      </c>
    </row>
    <row r="573" spans="1:9" s="32" customFormat="1" ht="63" x14ac:dyDescent="0.25">
      <c r="A573" s="61" t="s">
        <v>404</v>
      </c>
      <c r="B573" s="55" t="s">
        <v>171</v>
      </c>
      <c r="C573" s="38">
        <v>0</v>
      </c>
      <c r="D573" s="38">
        <v>0</v>
      </c>
      <c r="E573" s="38">
        <v>0</v>
      </c>
      <c r="F573" s="38">
        <f t="shared" si="488"/>
        <v>0</v>
      </c>
      <c r="G573" s="38">
        <v>0</v>
      </c>
      <c r="H573" s="38">
        <v>1.07816317063964</v>
      </c>
      <c r="I573" s="38">
        <f t="shared" si="495"/>
        <v>0</v>
      </c>
    </row>
    <row r="574" spans="1:9" s="32" customFormat="1" ht="47.25" x14ac:dyDescent="0.25">
      <c r="A574" s="61" t="s">
        <v>405</v>
      </c>
      <c r="B574" s="55" t="s">
        <v>39</v>
      </c>
      <c r="C574" s="38">
        <v>0.55600000000000005</v>
      </c>
      <c r="D574" s="38">
        <v>0</v>
      </c>
      <c r="E574" s="38">
        <v>0.20499999999999999</v>
      </c>
      <c r="F574" s="38">
        <f t="shared" si="488"/>
        <v>0.25366666666666665</v>
      </c>
      <c r="G574" s="38">
        <v>5539901.7300000004</v>
      </c>
      <c r="H574" s="38">
        <v>1.07816317063964</v>
      </c>
      <c r="I574" s="38">
        <f t="shared" si="495"/>
        <v>1515.1302029477856</v>
      </c>
    </row>
    <row r="575" spans="1:9" s="32" customFormat="1" ht="47.25" x14ac:dyDescent="0.25">
      <c r="A575" s="61" t="s">
        <v>406</v>
      </c>
      <c r="B575" s="55" t="s">
        <v>40</v>
      </c>
      <c r="C575" s="38">
        <v>0</v>
      </c>
      <c r="D575" s="38">
        <v>0</v>
      </c>
      <c r="E575" s="38">
        <v>0</v>
      </c>
      <c r="F575" s="38">
        <f t="shared" si="488"/>
        <v>0</v>
      </c>
      <c r="G575" s="38">
        <v>0</v>
      </c>
      <c r="H575" s="38">
        <v>1.07816317063964</v>
      </c>
      <c r="I575" s="38">
        <f t="shared" si="495"/>
        <v>0</v>
      </c>
    </row>
    <row r="576" spans="1:9" s="32" customFormat="1" ht="15.75" x14ac:dyDescent="0.25">
      <c r="A576" s="37" t="s">
        <v>407</v>
      </c>
      <c r="B576" s="36" t="s">
        <v>175</v>
      </c>
      <c r="C576" s="35">
        <f>C577+C581+C585+C590</f>
        <v>0.80500000000000005</v>
      </c>
      <c r="D576" s="35">
        <f t="shared" ref="D576:E576" si="496">D577+D581+D585+D590</f>
        <v>0.32300000000000001</v>
      </c>
      <c r="E576" s="35">
        <f t="shared" si="496"/>
        <v>0.78900000000000003</v>
      </c>
      <c r="F576" s="35">
        <f t="shared" si="488"/>
        <v>0.63900000000000012</v>
      </c>
      <c r="G576" s="35" t="s">
        <v>13</v>
      </c>
      <c r="H576" s="35" t="s">
        <v>13</v>
      </c>
      <c r="I576" s="35">
        <f t="shared" ref="I576" si="497">I577+I581+I585+I590</f>
        <v>11850.719661195062</v>
      </c>
    </row>
    <row r="577" spans="1:9" s="32" customFormat="1" ht="15.75" x14ac:dyDescent="0.25">
      <c r="A577" s="37" t="s">
        <v>408</v>
      </c>
      <c r="B577" s="33" t="s">
        <v>152</v>
      </c>
      <c r="C577" s="39">
        <f>SUM(C578:C580)</f>
        <v>0</v>
      </c>
      <c r="D577" s="39">
        <f t="shared" ref="D577:E577" si="498">SUM(D578:D580)</f>
        <v>0</v>
      </c>
      <c r="E577" s="39">
        <f t="shared" si="498"/>
        <v>0</v>
      </c>
      <c r="F577" s="39">
        <f t="shared" si="488"/>
        <v>0</v>
      </c>
      <c r="G577" s="38" t="s">
        <v>13</v>
      </c>
      <c r="H577" s="39" t="s">
        <v>13</v>
      </c>
      <c r="I577" s="38">
        <f t="shared" ref="I577" si="499">SUM(I578:I580)</f>
        <v>0</v>
      </c>
    </row>
    <row r="578" spans="1:9" s="32" customFormat="1" ht="63" x14ac:dyDescent="0.25">
      <c r="A578" s="61" t="s">
        <v>773</v>
      </c>
      <c r="B578" s="55" t="s">
        <v>32</v>
      </c>
      <c r="C578" s="38">
        <v>0</v>
      </c>
      <c r="D578" s="38">
        <v>0</v>
      </c>
      <c r="E578" s="38">
        <v>0</v>
      </c>
      <c r="F578" s="38">
        <f t="shared" si="488"/>
        <v>0</v>
      </c>
      <c r="G578" s="38">
        <v>0</v>
      </c>
      <c r="H578" s="38">
        <v>1.07816317063964</v>
      </c>
      <c r="I578" s="38">
        <f t="shared" ref="I578:I580" si="500">(F578*G578*H578)/1000</f>
        <v>0</v>
      </c>
    </row>
    <row r="579" spans="1:9" s="32" customFormat="1" ht="78.75" x14ac:dyDescent="0.25">
      <c r="A579" s="61" t="s">
        <v>774</v>
      </c>
      <c r="B579" s="55" t="s">
        <v>33</v>
      </c>
      <c r="C579" s="38">
        <v>0</v>
      </c>
      <c r="D579" s="38">
        <v>0</v>
      </c>
      <c r="E579" s="38">
        <v>0</v>
      </c>
      <c r="F579" s="38">
        <f t="shared" si="488"/>
        <v>0</v>
      </c>
      <c r="G579" s="38">
        <v>13620704.130000001</v>
      </c>
      <c r="H579" s="38">
        <v>1.07816317063964</v>
      </c>
      <c r="I579" s="38">
        <f t="shared" si="500"/>
        <v>0</v>
      </c>
    </row>
    <row r="580" spans="1:9" s="32" customFormat="1" ht="63" x14ac:dyDescent="0.25">
      <c r="A580" s="61" t="s">
        <v>775</v>
      </c>
      <c r="B580" s="55" t="s">
        <v>35</v>
      </c>
      <c r="C580" s="38">
        <v>0</v>
      </c>
      <c r="D580" s="38">
        <v>0</v>
      </c>
      <c r="E580" s="38">
        <v>0</v>
      </c>
      <c r="F580" s="38">
        <f t="shared" si="488"/>
        <v>0</v>
      </c>
      <c r="G580" s="38">
        <v>3055940.71</v>
      </c>
      <c r="H580" s="38">
        <v>1.07816317063964</v>
      </c>
      <c r="I580" s="38">
        <f t="shared" si="500"/>
        <v>0</v>
      </c>
    </row>
    <row r="581" spans="1:9" s="32" customFormat="1" ht="15.75" x14ac:dyDescent="0.25">
      <c r="A581" s="37" t="s">
        <v>409</v>
      </c>
      <c r="B581" s="33" t="s">
        <v>156</v>
      </c>
      <c r="C581" s="39">
        <f>SUM(C582:C584)</f>
        <v>0</v>
      </c>
      <c r="D581" s="39">
        <f t="shared" ref="D581:E581" si="501">SUM(D582:D584)</f>
        <v>0</v>
      </c>
      <c r="E581" s="39">
        <f t="shared" si="501"/>
        <v>0</v>
      </c>
      <c r="F581" s="39">
        <f t="shared" si="488"/>
        <v>0</v>
      </c>
      <c r="G581" s="38" t="s">
        <v>13</v>
      </c>
      <c r="H581" s="39" t="s">
        <v>13</v>
      </c>
      <c r="I581" s="38">
        <f t="shared" ref="I581" si="502">SUM(I582:I584)</f>
        <v>0</v>
      </c>
    </row>
    <row r="582" spans="1:9" s="32" customFormat="1" ht="78.75" x14ac:dyDescent="0.25">
      <c r="A582" s="37" t="s">
        <v>773</v>
      </c>
      <c r="B582" s="33" t="s">
        <v>490</v>
      </c>
      <c r="C582" s="38">
        <v>0</v>
      </c>
      <c r="D582" s="38">
        <v>0</v>
      </c>
      <c r="E582" s="38">
        <v>0</v>
      </c>
      <c r="F582" s="38">
        <f t="shared" si="488"/>
        <v>0</v>
      </c>
      <c r="G582" s="38">
        <v>16609635</v>
      </c>
      <c r="H582" s="38">
        <v>1.07816317063964</v>
      </c>
      <c r="I582" s="38">
        <f t="shared" ref="I582:I584" si="503">(F582*G582*H582)/1000</f>
        <v>0</v>
      </c>
    </row>
    <row r="583" spans="1:9" s="32" customFormat="1" ht="63" x14ac:dyDescent="0.25">
      <c r="A583" s="37" t="s">
        <v>774</v>
      </c>
      <c r="B583" s="33" t="s">
        <v>41</v>
      </c>
      <c r="C583" s="38">
        <v>0</v>
      </c>
      <c r="D583" s="38">
        <v>0</v>
      </c>
      <c r="E583" s="38">
        <v>0</v>
      </c>
      <c r="F583" s="38">
        <f t="shared" si="488"/>
        <v>0</v>
      </c>
      <c r="G583" s="38">
        <v>8558512.7300000004</v>
      </c>
      <c r="H583" s="38">
        <v>1.07816317063964</v>
      </c>
      <c r="I583" s="38">
        <f t="shared" si="503"/>
        <v>0</v>
      </c>
    </row>
    <row r="584" spans="1:9" s="32" customFormat="1" ht="63" x14ac:dyDescent="0.25">
      <c r="A584" s="37" t="s">
        <v>775</v>
      </c>
      <c r="B584" s="33" t="s">
        <v>492</v>
      </c>
      <c r="C584" s="38">
        <v>0</v>
      </c>
      <c r="D584" s="38">
        <v>0</v>
      </c>
      <c r="E584" s="38">
        <v>0</v>
      </c>
      <c r="F584" s="38">
        <f t="shared" si="488"/>
        <v>0</v>
      </c>
      <c r="G584" s="38">
        <v>6517853.7599999998</v>
      </c>
      <c r="H584" s="38">
        <v>1.07816317063964</v>
      </c>
      <c r="I584" s="38">
        <f t="shared" si="503"/>
        <v>0</v>
      </c>
    </row>
    <row r="585" spans="1:9" s="32" customFormat="1" ht="15.75" x14ac:dyDescent="0.25">
      <c r="A585" s="37" t="s">
        <v>410</v>
      </c>
      <c r="B585" s="33" t="s">
        <v>162</v>
      </c>
      <c r="C585" s="39">
        <f>SUM(C586:C589)</f>
        <v>0.46400000000000002</v>
      </c>
      <c r="D585" s="39">
        <f t="shared" ref="D585:E585" si="504">SUM(D586:D589)</f>
        <v>0.32300000000000001</v>
      </c>
      <c r="E585" s="39">
        <f t="shared" si="504"/>
        <v>0.73799999999999999</v>
      </c>
      <c r="F585" s="51">
        <f t="shared" si="488"/>
        <v>0.5083333333333333</v>
      </c>
      <c r="G585" s="38" t="s">
        <v>13</v>
      </c>
      <c r="H585" s="39" t="s">
        <v>13</v>
      </c>
      <c r="I585" s="38">
        <f t="shared" ref="I585" si="505">SUM(I586:I589)</f>
        <v>9356.8590827919088</v>
      </c>
    </row>
    <row r="586" spans="1:9" s="32" customFormat="1" ht="47.25" x14ac:dyDescent="0.25">
      <c r="A586" s="61" t="s">
        <v>411</v>
      </c>
      <c r="B586" s="55" t="s">
        <v>211</v>
      </c>
      <c r="C586" s="38">
        <v>0</v>
      </c>
      <c r="D586" s="38">
        <v>0</v>
      </c>
      <c r="E586" s="38">
        <v>0</v>
      </c>
      <c r="F586" s="38">
        <f t="shared" si="488"/>
        <v>0</v>
      </c>
      <c r="G586" s="38">
        <v>0</v>
      </c>
      <c r="H586" s="38">
        <v>1.07816317063964</v>
      </c>
      <c r="I586" s="38">
        <f>(F586*G586*H586)/1000</f>
        <v>0</v>
      </c>
    </row>
    <row r="587" spans="1:9" s="32" customFormat="1" ht="78.75" x14ac:dyDescent="0.25">
      <c r="A587" s="61" t="s">
        <v>776</v>
      </c>
      <c r="B587" s="55" t="s">
        <v>491</v>
      </c>
      <c r="C587" s="38">
        <v>0</v>
      </c>
      <c r="D587" s="38">
        <v>0</v>
      </c>
      <c r="E587" s="38">
        <v>0</v>
      </c>
      <c r="F587" s="38">
        <f t="shared" si="488"/>
        <v>0</v>
      </c>
      <c r="G587" s="38">
        <v>11690474.85</v>
      </c>
      <c r="H587" s="38">
        <v>1.07816317063964</v>
      </c>
      <c r="I587" s="38">
        <f t="shared" ref="I587:I589" si="506">(F587*G587*H587)/1000</f>
        <v>0</v>
      </c>
    </row>
    <row r="588" spans="1:9" s="32" customFormat="1" ht="63" x14ac:dyDescent="0.25">
      <c r="A588" s="61" t="s">
        <v>777</v>
      </c>
      <c r="B588" s="55" t="s">
        <v>42</v>
      </c>
      <c r="C588" s="38">
        <v>0.46400000000000002</v>
      </c>
      <c r="D588" s="38">
        <v>0.32300000000000001</v>
      </c>
      <c r="E588" s="38">
        <v>0.73799999999999999</v>
      </c>
      <c r="F588" s="38">
        <f t="shared" si="488"/>
        <v>0.5083333333333333</v>
      </c>
      <c r="G588" s="38">
        <v>17072495.52</v>
      </c>
      <c r="H588" s="38">
        <v>1.07816317063964</v>
      </c>
      <c r="I588" s="38">
        <f t="shared" si="506"/>
        <v>9356.8590827919088</v>
      </c>
    </row>
    <row r="589" spans="1:9" s="32" customFormat="1" ht="63" x14ac:dyDescent="0.25">
      <c r="A589" s="61" t="s">
        <v>778</v>
      </c>
      <c r="B589" s="55" t="s">
        <v>493</v>
      </c>
      <c r="C589" s="38">
        <v>0</v>
      </c>
      <c r="D589" s="38">
        <v>0</v>
      </c>
      <c r="E589" s="38">
        <v>0</v>
      </c>
      <c r="F589" s="38">
        <f t="shared" si="488"/>
        <v>0</v>
      </c>
      <c r="G589" s="38">
        <v>20195377.079999998</v>
      </c>
      <c r="H589" s="38">
        <v>1.07816317063964</v>
      </c>
      <c r="I589" s="38">
        <f t="shared" si="506"/>
        <v>0</v>
      </c>
    </row>
    <row r="590" spans="1:9" s="32" customFormat="1" ht="15.75" x14ac:dyDescent="0.25">
      <c r="A590" s="37" t="s">
        <v>412</v>
      </c>
      <c r="B590" s="33" t="s">
        <v>168</v>
      </c>
      <c r="C590" s="39">
        <f>SUM(C591:C592)</f>
        <v>0.34100000000000003</v>
      </c>
      <c r="D590" s="39">
        <f t="shared" ref="D590:E590" si="507">SUM(D591:D592)</f>
        <v>0</v>
      </c>
      <c r="E590" s="39">
        <f t="shared" si="507"/>
        <v>5.0999999999999997E-2</v>
      </c>
      <c r="F590" s="39">
        <f t="shared" si="488"/>
        <v>0.13066666666666668</v>
      </c>
      <c r="G590" s="38" t="s">
        <v>13</v>
      </c>
      <c r="H590" s="39" t="s">
        <v>13</v>
      </c>
      <c r="I590" s="38">
        <f t="shared" ref="I590" si="508">SUM(I591:I592)</f>
        <v>2493.8605784031533</v>
      </c>
    </row>
    <row r="591" spans="1:9" s="32" customFormat="1" ht="63" x14ac:dyDescent="0.25">
      <c r="A591" s="61" t="s">
        <v>413</v>
      </c>
      <c r="B591" s="55" t="s">
        <v>214</v>
      </c>
      <c r="C591" s="38">
        <v>0</v>
      </c>
      <c r="D591" s="38">
        <v>0</v>
      </c>
      <c r="E591" s="38">
        <v>0</v>
      </c>
      <c r="F591" s="38">
        <f t="shared" si="488"/>
        <v>0</v>
      </c>
      <c r="G591" s="38">
        <v>0</v>
      </c>
      <c r="H591" s="38">
        <v>1.07816317063964</v>
      </c>
      <c r="I591" s="38">
        <f>(F591*G591*H591)/1000</f>
        <v>0</v>
      </c>
    </row>
    <row r="592" spans="1:9" s="32" customFormat="1" ht="63" x14ac:dyDescent="0.25">
      <c r="A592" s="61" t="s">
        <v>779</v>
      </c>
      <c r="B592" s="55" t="s">
        <v>494</v>
      </c>
      <c r="C592" s="38">
        <v>0.34100000000000003</v>
      </c>
      <c r="D592" s="38">
        <v>0</v>
      </c>
      <c r="E592" s="38">
        <v>5.0999999999999997E-2</v>
      </c>
      <c r="F592" s="38">
        <f t="shared" si="488"/>
        <v>0.13066666666666668</v>
      </c>
      <c r="G592" s="38">
        <v>17702021.559999999</v>
      </c>
      <c r="H592" s="38">
        <v>1.07816317063964</v>
      </c>
      <c r="I592" s="38">
        <f>(F592*G592*H592)/1000</f>
        <v>2493.8605784031533</v>
      </c>
    </row>
    <row r="593" spans="1:9" s="32" customFormat="1" ht="15.75" x14ac:dyDescent="0.25">
      <c r="A593" s="17" t="s">
        <v>414</v>
      </c>
      <c r="B593" s="33" t="s">
        <v>216</v>
      </c>
      <c r="C593" s="38">
        <v>0</v>
      </c>
      <c r="D593" s="38">
        <v>0</v>
      </c>
      <c r="E593" s="38">
        <v>0</v>
      </c>
      <c r="F593" s="38">
        <f t="shared" si="488"/>
        <v>0</v>
      </c>
      <c r="G593" s="40" t="s">
        <v>13</v>
      </c>
      <c r="H593" s="40" t="s">
        <v>13</v>
      </c>
      <c r="I593" s="35">
        <v>0</v>
      </c>
    </row>
    <row r="594" spans="1:9" s="32" customFormat="1" ht="15.75" x14ac:dyDescent="0.25">
      <c r="A594" s="60" t="s">
        <v>415</v>
      </c>
      <c r="B594" s="28" t="s">
        <v>58</v>
      </c>
      <c r="C594" s="48">
        <f>C595+C628+C665</f>
        <v>0.60399999999999998</v>
      </c>
      <c r="D594" s="48">
        <f t="shared" ref="D594:E594" si="509">D595+D628+D665</f>
        <v>0</v>
      </c>
      <c r="E594" s="48">
        <f t="shared" si="509"/>
        <v>0</v>
      </c>
      <c r="F594" s="48">
        <f t="shared" si="488"/>
        <v>0.20133333333333334</v>
      </c>
      <c r="G594" s="25" t="s">
        <v>13</v>
      </c>
      <c r="H594" s="48" t="s">
        <v>13</v>
      </c>
      <c r="I594" s="25">
        <f t="shared" ref="I594" si="510">I595+I628+I665</f>
        <v>1338.012793920944</v>
      </c>
    </row>
    <row r="595" spans="1:9" s="32" customFormat="1" ht="15.75" x14ac:dyDescent="0.25">
      <c r="A595" s="17" t="s">
        <v>416</v>
      </c>
      <c r="B595" s="33" t="s">
        <v>64</v>
      </c>
      <c r="C595" s="34">
        <f>C596+C615</f>
        <v>0.60399999999999998</v>
      </c>
      <c r="D595" s="34">
        <f t="shared" ref="D595:E595" si="511">D596+D615</f>
        <v>0</v>
      </c>
      <c r="E595" s="34">
        <f t="shared" si="511"/>
        <v>0</v>
      </c>
      <c r="F595" s="34">
        <f t="shared" si="488"/>
        <v>0.20133333333333334</v>
      </c>
      <c r="G595" s="34" t="s">
        <v>13</v>
      </c>
      <c r="H595" s="34" t="s">
        <v>13</v>
      </c>
      <c r="I595" s="35">
        <f t="shared" ref="I595" si="512">I596+I615</f>
        <v>1338.012793920944</v>
      </c>
    </row>
    <row r="596" spans="1:9" s="32" customFormat="1" ht="15.75" x14ac:dyDescent="0.25">
      <c r="A596" s="37" t="s">
        <v>417</v>
      </c>
      <c r="B596" s="22" t="s">
        <v>150</v>
      </c>
      <c r="C596" s="35">
        <f>C597+C600+C605+C610</f>
        <v>0.59299999999999997</v>
      </c>
      <c r="D596" s="35">
        <f t="shared" ref="D596:E596" si="513">D597+D600+D605+D610</f>
        <v>0</v>
      </c>
      <c r="E596" s="35">
        <f t="shared" si="513"/>
        <v>0</v>
      </c>
      <c r="F596" s="35">
        <f t="shared" si="488"/>
        <v>0.19766666666666666</v>
      </c>
      <c r="G596" s="35" t="s">
        <v>13</v>
      </c>
      <c r="H596" s="35" t="s">
        <v>13</v>
      </c>
      <c r="I596" s="35">
        <f t="shared" ref="I596" si="514">I597+I600+I605+I610</f>
        <v>1274.5188237703785</v>
      </c>
    </row>
    <row r="597" spans="1:9" s="32" customFormat="1" ht="15.75" x14ac:dyDescent="0.25">
      <c r="A597" s="37" t="s">
        <v>418</v>
      </c>
      <c r="B597" s="33" t="s">
        <v>152</v>
      </c>
      <c r="C597" s="39">
        <f>SUM(C598:C599)</f>
        <v>0</v>
      </c>
      <c r="D597" s="39">
        <f t="shared" ref="D597:E597" si="515">SUM(D598:D599)</f>
        <v>0</v>
      </c>
      <c r="E597" s="39">
        <f t="shared" si="515"/>
        <v>0</v>
      </c>
      <c r="F597" s="39">
        <f t="shared" si="488"/>
        <v>0</v>
      </c>
      <c r="G597" s="38" t="s">
        <v>13</v>
      </c>
      <c r="H597" s="39" t="s">
        <v>13</v>
      </c>
      <c r="I597" s="38">
        <f>SUM(I598:I599)</f>
        <v>0</v>
      </c>
    </row>
    <row r="598" spans="1:9" s="32" customFormat="1" ht="47.25" x14ac:dyDescent="0.25">
      <c r="A598" s="37" t="s">
        <v>780</v>
      </c>
      <c r="B598" s="33" t="s">
        <v>26</v>
      </c>
      <c r="C598" s="38">
        <v>0</v>
      </c>
      <c r="D598" s="38">
        <v>0</v>
      </c>
      <c r="E598" s="38">
        <v>0</v>
      </c>
      <c r="F598" s="38">
        <f t="shared" si="488"/>
        <v>0</v>
      </c>
      <c r="G598" s="38">
        <v>0</v>
      </c>
      <c r="H598" s="38">
        <v>1.07816317063964</v>
      </c>
      <c r="I598" s="38">
        <f t="shared" ref="I598:I599" si="516">(F598*G598*H598)/1000</f>
        <v>0</v>
      </c>
    </row>
    <row r="599" spans="1:9" s="32" customFormat="1" ht="47.25" x14ac:dyDescent="0.25">
      <c r="A599" s="37" t="s">
        <v>781</v>
      </c>
      <c r="B599" s="33" t="s">
        <v>25</v>
      </c>
      <c r="C599" s="38">
        <v>0</v>
      </c>
      <c r="D599" s="38">
        <v>0</v>
      </c>
      <c r="E599" s="38">
        <v>0</v>
      </c>
      <c r="F599" s="38">
        <f t="shared" si="488"/>
        <v>0</v>
      </c>
      <c r="G599" s="38">
        <v>1336071.05</v>
      </c>
      <c r="H599" s="38">
        <v>1.07816317063964</v>
      </c>
      <c r="I599" s="38">
        <f t="shared" si="516"/>
        <v>0</v>
      </c>
    </row>
    <row r="600" spans="1:9" s="32" customFormat="1" ht="15.75" x14ac:dyDescent="0.25">
      <c r="A600" s="37" t="s">
        <v>419</v>
      </c>
      <c r="B600" s="33" t="s">
        <v>156</v>
      </c>
      <c r="C600" s="39">
        <f>SUM(C601:C604)</f>
        <v>0</v>
      </c>
      <c r="D600" s="39">
        <f>SUM(D601:D604)</f>
        <v>0</v>
      </c>
      <c r="E600" s="39">
        <f>SUM(E601:E604)</f>
        <v>0</v>
      </c>
      <c r="F600" s="39">
        <f>SUM(F601:F604)</f>
        <v>0</v>
      </c>
      <c r="G600" s="38" t="s">
        <v>13</v>
      </c>
      <c r="H600" s="39" t="s">
        <v>13</v>
      </c>
      <c r="I600" s="38">
        <f>SUM(I601:I604)</f>
        <v>0</v>
      </c>
    </row>
    <row r="601" spans="1:9" s="32" customFormat="1" ht="63" x14ac:dyDescent="0.25">
      <c r="A601" s="37" t="s">
        <v>420</v>
      </c>
      <c r="B601" s="55" t="s">
        <v>158</v>
      </c>
      <c r="C601" s="38">
        <v>0</v>
      </c>
      <c r="D601" s="38">
        <v>0</v>
      </c>
      <c r="E601" s="38">
        <v>0</v>
      </c>
      <c r="F601" s="38">
        <f t="shared" ref="F601:F618" si="517">SUM(C601:E601)/3</f>
        <v>0</v>
      </c>
      <c r="G601" s="38">
        <v>0</v>
      </c>
      <c r="H601" s="38">
        <v>1.07816317063964</v>
      </c>
      <c r="I601" s="38">
        <f t="shared" ref="I601:I604" si="518">(F601*G601*H601)/1000</f>
        <v>0</v>
      </c>
    </row>
    <row r="602" spans="1:9" s="32" customFormat="1" ht="63" x14ac:dyDescent="0.25">
      <c r="A602" s="37" t="s">
        <v>782</v>
      </c>
      <c r="B602" s="33" t="s">
        <v>27</v>
      </c>
      <c r="C602" s="38">
        <v>0</v>
      </c>
      <c r="D602" s="38">
        <v>0</v>
      </c>
      <c r="E602" s="38">
        <v>0</v>
      </c>
      <c r="F602" s="38">
        <f t="shared" si="517"/>
        <v>0</v>
      </c>
      <c r="G602" s="38">
        <v>4670325.96</v>
      </c>
      <c r="H602" s="38">
        <v>1.07816317063964</v>
      </c>
      <c r="I602" s="38">
        <f t="shared" si="518"/>
        <v>0</v>
      </c>
    </row>
    <row r="603" spans="1:9" s="32" customFormat="1" ht="63" x14ac:dyDescent="0.25">
      <c r="A603" s="37" t="s">
        <v>783</v>
      </c>
      <c r="B603" s="55" t="s">
        <v>28</v>
      </c>
      <c r="C603" s="38">
        <v>0</v>
      </c>
      <c r="D603" s="38">
        <v>0</v>
      </c>
      <c r="E603" s="38">
        <v>0</v>
      </c>
      <c r="F603" s="38">
        <f t="shared" si="517"/>
        <v>0</v>
      </c>
      <c r="G603" s="38">
        <v>0</v>
      </c>
      <c r="H603" s="38">
        <v>1.07816317063964</v>
      </c>
      <c r="I603" s="38">
        <f t="shared" si="518"/>
        <v>0</v>
      </c>
    </row>
    <row r="604" spans="1:9" s="32" customFormat="1" ht="47.25" x14ac:dyDescent="0.25">
      <c r="A604" s="37" t="s">
        <v>784</v>
      </c>
      <c r="B604" s="55" t="s">
        <v>489</v>
      </c>
      <c r="C604" s="38">
        <v>0</v>
      </c>
      <c r="D604" s="38">
        <v>0</v>
      </c>
      <c r="E604" s="38">
        <v>0</v>
      </c>
      <c r="F604" s="38">
        <f t="shared" si="517"/>
        <v>0</v>
      </c>
      <c r="G604" s="38">
        <v>5845811.8899999997</v>
      </c>
      <c r="H604" s="38">
        <v>1.07816317063964</v>
      </c>
      <c r="I604" s="38">
        <f t="shared" si="518"/>
        <v>0</v>
      </c>
    </row>
    <row r="605" spans="1:9" s="32" customFormat="1" ht="15.75" x14ac:dyDescent="0.25">
      <c r="A605" s="37" t="s">
        <v>421</v>
      </c>
      <c r="B605" s="33" t="s">
        <v>162</v>
      </c>
      <c r="C605" s="39">
        <f>SUM(C606:C609)</f>
        <v>0.59299999999999997</v>
      </c>
      <c r="D605" s="39">
        <f t="shared" ref="D605:E605" si="519">SUM(D606:D609)</f>
        <v>0</v>
      </c>
      <c r="E605" s="39">
        <f t="shared" si="519"/>
        <v>0</v>
      </c>
      <c r="F605" s="39">
        <f t="shared" si="517"/>
        <v>0.19766666666666666</v>
      </c>
      <c r="G605" s="38" t="s">
        <v>13</v>
      </c>
      <c r="H605" s="39" t="s">
        <v>13</v>
      </c>
      <c r="I605" s="38">
        <f t="shared" ref="I605" si="520">SUM(I606:I609)</f>
        <v>1274.5188237703785</v>
      </c>
    </row>
    <row r="606" spans="1:9" s="32" customFormat="1" ht="63" x14ac:dyDescent="0.25">
      <c r="A606" s="37" t="s">
        <v>422</v>
      </c>
      <c r="B606" s="33" t="s">
        <v>29</v>
      </c>
      <c r="C606" s="38">
        <v>0</v>
      </c>
      <c r="D606" s="38">
        <v>0</v>
      </c>
      <c r="E606" s="38">
        <v>0</v>
      </c>
      <c r="F606" s="38">
        <f t="shared" si="517"/>
        <v>0</v>
      </c>
      <c r="G606" s="38">
        <v>0</v>
      </c>
      <c r="H606" s="38">
        <v>1.07816317063964</v>
      </c>
      <c r="I606" s="38">
        <f t="shared" ref="I606:I609" si="521">(F606*G606*H606)/1000</f>
        <v>0</v>
      </c>
    </row>
    <row r="607" spans="1:9" s="32" customFormat="1" ht="63" x14ac:dyDescent="0.25">
      <c r="A607" s="37" t="s">
        <v>785</v>
      </c>
      <c r="B607" s="55" t="s">
        <v>30</v>
      </c>
      <c r="C607" s="38">
        <v>0</v>
      </c>
      <c r="D607" s="38">
        <v>0</v>
      </c>
      <c r="E607" s="38">
        <v>0</v>
      </c>
      <c r="F607" s="38">
        <f t="shared" si="517"/>
        <v>0</v>
      </c>
      <c r="G607" s="38">
        <v>0</v>
      </c>
      <c r="H607" s="38">
        <v>1.07816317063964</v>
      </c>
      <c r="I607" s="38">
        <f t="shared" si="521"/>
        <v>0</v>
      </c>
    </row>
    <row r="608" spans="1:9" s="32" customFormat="1" ht="63" x14ac:dyDescent="0.25">
      <c r="A608" s="37" t="s">
        <v>786</v>
      </c>
      <c r="B608" s="55" t="s">
        <v>166</v>
      </c>
      <c r="C608" s="38">
        <v>0</v>
      </c>
      <c r="D608" s="38">
        <v>0</v>
      </c>
      <c r="E608" s="38">
        <v>0</v>
      </c>
      <c r="F608" s="38">
        <f t="shared" si="517"/>
        <v>0</v>
      </c>
      <c r="G608" s="38">
        <v>0</v>
      </c>
      <c r="H608" s="38">
        <v>1.07816317063964</v>
      </c>
      <c r="I608" s="38">
        <f t="shared" si="521"/>
        <v>0</v>
      </c>
    </row>
    <row r="609" spans="1:9" s="32" customFormat="1" ht="47.25" x14ac:dyDescent="0.25">
      <c r="A609" s="37" t="s">
        <v>787</v>
      </c>
      <c r="B609" s="55" t="s">
        <v>38</v>
      </c>
      <c r="C609" s="38">
        <v>0.59299999999999997</v>
      </c>
      <c r="D609" s="38">
        <v>0</v>
      </c>
      <c r="E609" s="38">
        <v>0</v>
      </c>
      <c r="F609" s="38">
        <f t="shared" si="517"/>
        <v>0.19766666666666666</v>
      </c>
      <c r="G609" s="38">
        <v>5980373.7000000002</v>
      </c>
      <c r="H609" s="38">
        <v>1.07816317063964</v>
      </c>
      <c r="I609" s="38">
        <f t="shared" si="521"/>
        <v>1274.5188237703785</v>
      </c>
    </row>
    <row r="610" spans="1:9" s="32" customFormat="1" ht="15.75" x14ac:dyDescent="0.25">
      <c r="A610" s="37" t="s">
        <v>788</v>
      </c>
      <c r="B610" s="33" t="s">
        <v>168</v>
      </c>
      <c r="C610" s="39">
        <f>SUM(C611:C614)</f>
        <v>0</v>
      </c>
      <c r="D610" s="39">
        <f t="shared" ref="D610" si="522">SUM(D611:D614)</f>
        <v>0</v>
      </c>
      <c r="E610" s="39">
        <f>SUM(E611:E614)</f>
        <v>0</v>
      </c>
      <c r="F610" s="39">
        <f t="shared" si="517"/>
        <v>0</v>
      </c>
      <c r="G610" s="38" t="s">
        <v>13</v>
      </c>
      <c r="H610" s="39" t="s">
        <v>13</v>
      </c>
      <c r="I610" s="38">
        <f>SUM(I611:I614)</f>
        <v>0</v>
      </c>
    </row>
    <row r="611" spans="1:9" s="32" customFormat="1" ht="63" x14ac:dyDescent="0.25">
      <c r="A611" s="37" t="s">
        <v>789</v>
      </c>
      <c r="B611" s="33" t="s">
        <v>31</v>
      </c>
      <c r="C611" s="38">
        <v>0</v>
      </c>
      <c r="D611" s="38">
        <v>0</v>
      </c>
      <c r="E611" s="38">
        <v>0</v>
      </c>
      <c r="F611" s="38">
        <f t="shared" si="517"/>
        <v>0</v>
      </c>
      <c r="G611" s="38">
        <v>0</v>
      </c>
      <c r="H611" s="38">
        <v>1.07816317063964</v>
      </c>
      <c r="I611" s="38">
        <f t="shared" ref="I611:I614" si="523">(F611*G611*H611)/1000</f>
        <v>0</v>
      </c>
    </row>
    <row r="612" spans="1:9" s="32" customFormat="1" ht="63" x14ac:dyDescent="0.25">
      <c r="A612" s="37" t="s">
        <v>790</v>
      </c>
      <c r="B612" s="55" t="s">
        <v>171</v>
      </c>
      <c r="C612" s="38">
        <v>0</v>
      </c>
      <c r="D612" s="38">
        <v>0</v>
      </c>
      <c r="E612" s="38">
        <v>0</v>
      </c>
      <c r="F612" s="38">
        <f t="shared" si="517"/>
        <v>0</v>
      </c>
      <c r="G612" s="38">
        <v>0</v>
      </c>
      <c r="H612" s="38">
        <v>1.07816317063964</v>
      </c>
      <c r="I612" s="38">
        <f t="shared" si="523"/>
        <v>0</v>
      </c>
    </row>
    <row r="613" spans="1:9" s="32" customFormat="1" ht="63" x14ac:dyDescent="0.25">
      <c r="A613" s="37" t="s">
        <v>791</v>
      </c>
      <c r="B613" s="33" t="s">
        <v>173</v>
      </c>
      <c r="C613" s="38">
        <v>0</v>
      </c>
      <c r="D613" s="38">
        <v>0</v>
      </c>
      <c r="E613" s="38">
        <v>0</v>
      </c>
      <c r="F613" s="38">
        <f t="shared" si="517"/>
        <v>0</v>
      </c>
      <c r="G613" s="38">
        <v>0</v>
      </c>
      <c r="H613" s="38">
        <v>1.07816317063964</v>
      </c>
      <c r="I613" s="38">
        <f t="shared" si="523"/>
        <v>0</v>
      </c>
    </row>
    <row r="614" spans="1:9" s="32" customFormat="1" ht="47.25" x14ac:dyDescent="0.25">
      <c r="A614" s="37" t="s">
        <v>792</v>
      </c>
      <c r="B614" s="55" t="s">
        <v>39</v>
      </c>
      <c r="C614" s="38">
        <v>0</v>
      </c>
      <c r="D614" s="38">
        <v>0</v>
      </c>
      <c r="E614" s="38">
        <v>0</v>
      </c>
      <c r="F614" s="38">
        <f t="shared" si="517"/>
        <v>0</v>
      </c>
      <c r="G614" s="38">
        <v>5539901.7300000004</v>
      </c>
      <c r="H614" s="38">
        <v>1.07816317063964</v>
      </c>
      <c r="I614" s="38">
        <f t="shared" si="523"/>
        <v>0</v>
      </c>
    </row>
    <row r="615" spans="1:9" s="32" customFormat="1" ht="15.75" x14ac:dyDescent="0.25">
      <c r="A615" s="37" t="s">
        <v>424</v>
      </c>
      <c r="B615" s="22" t="s">
        <v>175</v>
      </c>
      <c r="C615" s="35">
        <f>C616+C617+C621+C625</f>
        <v>1.0999999999999999E-2</v>
      </c>
      <c r="D615" s="35">
        <f t="shared" ref="D615:E615" si="524">D616+D617+D621+D625</f>
        <v>0</v>
      </c>
      <c r="E615" s="35">
        <f t="shared" si="524"/>
        <v>0</v>
      </c>
      <c r="F615" s="45">
        <f t="shared" si="517"/>
        <v>3.6666666666666666E-3</v>
      </c>
      <c r="G615" s="35" t="s">
        <v>13</v>
      </c>
      <c r="H615" s="35" t="s">
        <v>13</v>
      </c>
      <c r="I615" s="35">
        <f t="shared" ref="I615" si="525">I616+I617+I621+I625</f>
        <v>63.493970150565367</v>
      </c>
    </row>
    <row r="616" spans="1:9" s="32" customFormat="1" ht="15.75" x14ac:dyDescent="0.25">
      <c r="A616" s="37" t="s">
        <v>793</v>
      </c>
      <c r="B616" s="33" t="s">
        <v>152</v>
      </c>
      <c r="C616" s="39">
        <v>0</v>
      </c>
      <c r="D616" s="39">
        <v>0</v>
      </c>
      <c r="E616" s="39">
        <v>0</v>
      </c>
      <c r="F616" s="39">
        <f t="shared" si="517"/>
        <v>0</v>
      </c>
      <c r="G616" s="38" t="s">
        <v>13</v>
      </c>
      <c r="H616" s="39" t="s">
        <v>13</v>
      </c>
      <c r="I616" s="38">
        <v>0</v>
      </c>
    </row>
    <row r="617" spans="1:9" s="32" customFormat="1" ht="15.75" x14ac:dyDescent="0.25">
      <c r="A617" s="37" t="s">
        <v>794</v>
      </c>
      <c r="B617" s="33" t="s">
        <v>156</v>
      </c>
      <c r="C617" s="39">
        <f>SUM(C618:C620)</f>
        <v>0</v>
      </c>
      <c r="D617" s="39">
        <f t="shared" ref="D617:E617" si="526">SUM(D618:D620)</f>
        <v>0</v>
      </c>
      <c r="E617" s="39">
        <f t="shared" si="526"/>
        <v>0</v>
      </c>
      <c r="F617" s="39">
        <f t="shared" si="517"/>
        <v>0</v>
      </c>
      <c r="G617" s="38" t="s">
        <v>13</v>
      </c>
      <c r="H617" s="39" t="s">
        <v>13</v>
      </c>
      <c r="I617" s="38">
        <f t="shared" ref="I617" si="527">SUM(I618:I620)</f>
        <v>0</v>
      </c>
    </row>
    <row r="618" spans="1:9" s="32" customFormat="1" ht="63" x14ac:dyDescent="0.25">
      <c r="A618" s="61" t="s">
        <v>824</v>
      </c>
      <c r="B618" s="55" t="s">
        <v>179</v>
      </c>
      <c r="C618" s="38">
        <v>0</v>
      </c>
      <c r="D618" s="38">
        <v>0</v>
      </c>
      <c r="E618" s="38">
        <v>0</v>
      </c>
      <c r="F618" s="38">
        <f t="shared" si="517"/>
        <v>0</v>
      </c>
      <c r="G618" s="38">
        <v>0</v>
      </c>
      <c r="H618" s="38">
        <v>1.07816317063964</v>
      </c>
      <c r="I618" s="38">
        <f t="shared" ref="I618:I620" si="528">(F618*G618*H618)/1000</f>
        <v>0</v>
      </c>
    </row>
    <row r="619" spans="1:9" s="32" customFormat="1" ht="63" x14ac:dyDescent="0.25">
      <c r="A619" s="61" t="s">
        <v>795</v>
      </c>
      <c r="B619" s="55" t="s">
        <v>181</v>
      </c>
      <c r="C619" s="38">
        <v>0</v>
      </c>
      <c r="D619" s="38">
        <v>0</v>
      </c>
      <c r="E619" s="38">
        <v>0</v>
      </c>
      <c r="F619" s="38">
        <v>0</v>
      </c>
      <c r="G619" s="38">
        <v>0</v>
      </c>
      <c r="H619" s="38">
        <v>1.07816317063964</v>
      </c>
      <c r="I619" s="38">
        <f t="shared" si="528"/>
        <v>0</v>
      </c>
    </row>
    <row r="620" spans="1:9" s="32" customFormat="1" ht="78.75" x14ac:dyDescent="0.25">
      <c r="A620" s="61" t="s">
        <v>796</v>
      </c>
      <c r="B620" s="55" t="s">
        <v>34</v>
      </c>
      <c r="C620" s="38">
        <v>0</v>
      </c>
      <c r="D620" s="38">
        <v>0</v>
      </c>
      <c r="E620" s="38">
        <v>0</v>
      </c>
      <c r="F620" s="38">
        <v>0</v>
      </c>
      <c r="G620" s="38">
        <v>8867125.5399999991</v>
      </c>
      <c r="H620" s="38">
        <v>1.07816317063964</v>
      </c>
      <c r="I620" s="38">
        <f t="shared" si="528"/>
        <v>0</v>
      </c>
    </row>
    <row r="621" spans="1:9" s="32" customFormat="1" ht="15.75" x14ac:dyDescent="0.25">
      <c r="A621" s="37" t="s">
        <v>797</v>
      </c>
      <c r="B621" s="33" t="s">
        <v>162</v>
      </c>
      <c r="C621" s="39">
        <f>SUM(C622:C624)</f>
        <v>1.0999999999999999E-2</v>
      </c>
      <c r="D621" s="39">
        <f t="shared" ref="D621:E621" si="529">SUM(D622:D624)</f>
        <v>0</v>
      </c>
      <c r="E621" s="39">
        <f t="shared" si="529"/>
        <v>0</v>
      </c>
      <c r="F621" s="50">
        <f t="shared" ref="F621:F630" si="530">SUM(C621:E621)/3</f>
        <v>3.6666666666666666E-3</v>
      </c>
      <c r="G621" s="38" t="s">
        <v>13</v>
      </c>
      <c r="H621" s="39" t="s">
        <v>13</v>
      </c>
      <c r="I621" s="38">
        <f>SUM(I622:I624)</f>
        <v>63.493970150565367</v>
      </c>
    </row>
    <row r="622" spans="1:9" s="32" customFormat="1" ht="63" x14ac:dyDescent="0.25">
      <c r="A622" s="61" t="s">
        <v>798</v>
      </c>
      <c r="B622" s="55" t="s">
        <v>184</v>
      </c>
      <c r="C622" s="38">
        <v>0</v>
      </c>
      <c r="D622" s="38">
        <v>0</v>
      </c>
      <c r="E622" s="38">
        <v>0</v>
      </c>
      <c r="F622" s="38">
        <f t="shared" si="530"/>
        <v>0</v>
      </c>
      <c r="G622" s="38">
        <v>0</v>
      </c>
      <c r="H622" s="43">
        <v>1.07816317063964</v>
      </c>
      <c r="I622" s="38">
        <f t="shared" ref="I622:I624" si="531">(F622*G622*H622)/1000</f>
        <v>0</v>
      </c>
    </row>
    <row r="623" spans="1:9" s="32" customFormat="1" ht="63" x14ac:dyDescent="0.25">
      <c r="A623" s="61" t="s">
        <v>799</v>
      </c>
      <c r="B623" s="55" t="s">
        <v>186</v>
      </c>
      <c r="C623" s="38">
        <v>0</v>
      </c>
      <c r="D623" s="38">
        <v>0</v>
      </c>
      <c r="E623" s="38">
        <v>0</v>
      </c>
      <c r="F623" s="38">
        <f t="shared" si="530"/>
        <v>0</v>
      </c>
      <c r="G623" s="38">
        <v>0</v>
      </c>
      <c r="H623" s="43">
        <v>1.07816317063964</v>
      </c>
      <c r="I623" s="38">
        <f t="shared" si="531"/>
        <v>0</v>
      </c>
    </row>
    <row r="624" spans="1:9" s="32" customFormat="1" ht="63" x14ac:dyDescent="0.25">
      <c r="A624" s="61" t="s">
        <v>800</v>
      </c>
      <c r="B624" s="55" t="s">
        <v>42</v>
      </c>
      <c r="C624" s="38">
        <v>1.0999999999999999E-2</v>
      </c>
      <c r="D624" s="38">
        <v>0</v>
      </c>
      <c r="E624" s="38">
        <v>0</v>
      </c>
      <c r="F624" s="47">
        <f t="shared" si="530"/>
        <v>3.6666666666666666E-3</v>
      </c>
      <c r="G624" s="38">
        <v>16061147.130000001</v>
      </c>
      <c r="H624" s="43">
        <v>1.07816317063964</v>
      </c>
      <c r="I624" s="38">
        <f t="shared" si="531"/>
        <v>63.493970150565367</v>
      </c>
    </row>
    <row r="625" spans="1:9" s="32" customFormat="1" ht="15.75" x14ac:dyDescent="0.25">
      <c r="A625" s="37" t="s">
        <v>801</v>
      </c>
      <c r="B625" s="33" t="s">
        <v>168</v>
      </c>
      <c r="C625" s="39">
        <f>SUM(C626:C627)</f>
        <v>0</v>
      </c>
      <c r="D625" s="39">
        <f t="shared" ref="D625:E625" si="532">SUM(D626:D627)</f>
        <v>0</v>
      </c>
      <c r="E625" s="39">
        <f t="shared" si="532"/>
        <v>0</v>
      </c>
      <c r="F625" s="39">
        <f t="shared" si="530"/>
        <v>0</v>
      </c>
      <c r="G625" s="38" t="s">
        <v>13</v>
      </c>
      <c r="H625" s="39" t="s">
        <v>13</v>
      </c>
      <c r="I625" s="38">
        <f t="shared" ref="I625" si="533">SUM(I626:I627)</f>
        <v>0</v>
      </c>
    </row>
    <row r="626" spans="1:9" s="32" customFormat="1" ht="63" x14ac:dyDescent="0.25">
      <c r="A626" s="61" t="s">
        <v>802</v>
      </c>
      <c r="B626" s="55" t="s">
        <v>189</v>
      </c>
      <c r="C626" s="38">
        <v>0</v>
      </c>
      <c r="D626" s="38">
        <v>0</v>
      </c>
      <c r="E626" s="38">
        <v>0</v>
      </c>
      <c r="F626" s="38">
        <f t="shared" si="530"/>
        <v>0</v>
      </c>
      <c r="G626" s="38">
        <v>0</v>
      </c>
      <c r="H626" s="44">
        <v>1.07816317063964</v>
      </c>
      <c r="I626" s="38">
        <f t="shared" ref="I626:I627" si="534">(F626*G626*H626)/1000</f>
        <v>0</v>
      </c>
    </row>
    <row r="627" spans="1:9" s="32" customFormat="1" ht="63" x14ac:dyDescent="0.25">
      <c r="A627" s="61" t="s">
        <v>803</v>
      </c>
      <c r="B627" s="55" t="s">
        <v>494</v>
      </c>
      <c r="C627" s="38">
        <v>0</v>
      </c>
      <c r="D627" s="38">
        <v>0</v>
      </c>
      <c r="E627" s="38">
        <v>0</v>
      </c>
      <c r="F627" s="38">
        <f t="shared" si="530"/>
        <v>0</v>
      </c>
      <c r="G627" s="38">
        <v>14975525.74</v>
      </c>
      <c r="H627" s="44">
        <v>1.07816317063964</v>
      </c>
      <c r="I627" s="38">
        <f t="shared" si="534"/>
        <v>0</v>
      </c>
    </row>
    <row r="628" spans="1:9" s="32" customFormat="1" ht="31.5" x14ac:dyDescent="0.25">
      <c r="A628" s="17" t="s">
        <v>423</v>
      </c>
      <c r="B628" s="33" t="s">
        <v>102</v>
      </c>
      <c r="C628" s="34">
        <f>C629+C648</f>
        <v>0</v>
      </c>
      <c r="D628" s="34">
        <f t="shared" ref="D628:E628" si="535">D629+D648</f>
        <v>0</v>
      </c>
      <c r="E628" s="34">
        <f t="shared" si="535"/>
        <v>0</v>
      </c>
      <c r="F628" s="34">
        <f t="shared" si="530"/>
        <v>0</v>
      </c>
      <c r="G628" s="34" t="s">
        <v>13</v>
      </c>
      <c r="H628" s="34" t="s">
        <v>13</v>
      </c>
      <c r="I628" s="35">
        <f t="shared" ref="I628" si="536">I629+I648</f>
        <v>0</v>
      </c>
    </row>
    <row r="629" spans="1:9" s="32" customFormat="1" ht="15.75" x14ac:dyDescent="0.25">
      <c r="A629" s="37" t="s">
        <v>804</v>
      </c>
      <c r="B629" s="36" t="s">
        <v>150</v>
      </c>
      <c r="C629" s="35">
        <f>C630+C633+C638+C643</f>
        <v>0</v>
      </c>
      <c r="D629" s="35">
        <f t="shared" ref="D629:E629" si="537">D630+D633+D638+D643</f>
        <v>0</v>
      </c>
      <c r="E629" s="35">
        <f t="shared" si="537"/>
        <v>0</v>
      </c>
      <c r="F629" s="35">
        <f t="shared" si="530"/>
        <v>0</v>
      </c>
      <c r="G629" s="35" t="s">
        <v>13</v>
      </c>
      <c r="H629" s="35" t="s">
        <v>13</v>
      </c>
      <c r="I629" s="35">
        <f t="shared" ref="I629" si="538">I630+I633+I638+I643</f>
        <v>0</v>
      </c>
    </row>
    <row r="630" spans="1:9" s="32" customFormat="1" ht="15.75" x14ac:dyDescent="0.25">
      <c r="A630" s="37" t="s">
        <v>805</v>
      </c>
      <c r="B630" s="33" t="s">
        <v>152</v>
      </c>
      <c r="C630" s="39">
        <f>SUM(C631:C632)</f>
        <v>0</v>
      </c>
      <c r="D630" s="39">
        <f t="shared" ref="D630:E630" si="539">SUM(D631:D632)</f>
        <v>0</v>
      </c>
      <c r="E630" s="39">
        <f t="shared" si="539"/>
        <v>0</v>
      </c>
      <c r="F630" s="39">
        <f t="shared" si="530"/>
        <v>0</v>
      </c>
      <c r="G630" s="38" t="s">
        <v>13</v>
      </c>
      <c r="H630" s="39" t="s">
        <v>13</v>
      </c>
      <c r="I630" s="38">
        <f t="shared" ref="I630" si="540">SUM(I631:I632)</f>
        <v>0</v>
      </c>
    </row>
    <row r="631" spans="1:9" s="32" customFormat="1" ht="47.25" x14ac:dyDescent="0.25">
      <c r="A631" s="61" t="s">
        <v>806</v>
      </c>
      <c r="B631" s="55" t="s">
        <v>25</v>
      </c>
      <c r="C631" s="38">
        <v>0</v>
      </c>
      <c r="D631" s="38">
        <v>0</v>
      </c>
      <c r="E631" s="38">
        <v>0</v>
      </c>
      <c r="F631" s="38">
        <v>0</v>
      </c>
      <c r="G631" s="38">
        <v>1641570.12</v>
      </c>
      <c r="H631" s="38">
        <v>1.07816317063964</v>
      </c>
      <c r="I631" s="38">
        <f t="shared" ref="I631:I632" si="541">(F631*G631*H631)/1000</f>
        <v>0</v>
      </c>
    </row>
    <row r="632" spans="1:9" s="32" customFormat="1" ht="47.25" x14ac:dyDescent="0.25">
      <c r="A632" s="61" t="s">
        <v>807</v>
      </c>
      <c r="B632" s="55" t="s">
        <v>36</v>
      </c>
      <c r="C632" s="38">
        <v>0</v>
      </c>
      <c r="D632" s="38">
        <v>0</v>
      </c>
      <c r="E632" s="38">
        <v>0</v>
      </c>
      <c r="F632" s="38">
        <f t="shared" ref="F632:F663" si="542">SUM(C632:E632)/3</f>
        <v>0</v>
      </c>
      <c r="G632" s="38">
        <v>1234387.3400000001</v>
      </c>
      <c r="H632" s="38">
        <v>1.07816317063964</v>
      </c>
      <c r="I632" s="38">
        <f t="shared" si="541"/>
        <v>0</v>
      </c>
    </row>
    <row r="633" spans="1:9" s="32" customFormat="1" ht="15.75" x14ac:dyDescent="0.25">
      <c r="A633" s="37" t="s">
        <v>808</v>
      </c>
      <c r="B633" s="33" t="s">
        <v>156</v>
      </c>
      <c r="C633" s="39">
        <f>SUM(C634:C637)</f>
        <v>0</v>
      </c>
      <c r="D633" s="39">
        <f t="shared" ref="D633:E633" si="543">SUM(D634:D637)</f>
        <v>0</v>
      </c>
      <c r="E633" s="39">
        <f t="shared" si="543"/>
        <v>0</v>
      </c>
      <c r="F633" s="39">
        <f t="shared" si="542"/>
        <v>0</v>
      </c>
      <c r="G633" s="38" t="s">
        <v>13</v>
      </c>
      <c r="H633" s="39" t="s">
        <v>13</v>
      </c>
      <c r="I633" s="38">
        <f>SUM(I634:I637)</f>
        <v>0</v>
      </c>
    </row>
    <row r="634" spans="1:9" s="32" customFormat="1" ht="63" x14ac:dyDescent="0.25">
      <c r="A634" s="61" t="s">
        <v>809</v>
      </c>
      <c r="B634" s="55" t="s">
        <v>27</v>
      </c>
      <c r="C634" s="38">
        <v>0</v>
      </c>
      <c r="D634" s="38">
        <v>0</v>
      </c>
      <c r="E634" s="38">
        <v>0</v>
      </c>
      <c r="F634" s="38">
        <f t="shared" si="542"/>
        <v>0</v>
      </c>
      <c r="G634" s="38">
        <v>6418621.5199999996</v>
      </c>
      <c r="H634" s="38">
        <v>1.07816317063964</v>
      </c>
      <c r="I634" s="38">
        <f>(F634*G634*H634)/1000</f>
        <v>0</v>
      </c>
    </row>
    <row r="635" spans="1:9" s="32" customFormat="1" ht="63" x14ac:dyDescent="0.25">
      <c r="A635" s="61" t="s">
        <v>810</v>
      </c>
      <c r="B635" s="55" t="s">
        <v>28</v>
      </c>
      <c r="C635" s="38">
        <v>0</v>
      </c>
      <c r="D635" s="38">
        <v>0</v>
      </c>
      <c r="E635" s="38">
        <v>0</v>
      </c>
      <c r="F635" s="38">
        <f t="shared" si="542"/>
        <v>0</v>
      </c>
      <c r="G635" s="38">
        <v>5521902.2599999998</v>
      </c>
      <c r="H635" s="38">
        <v>1.07816317063964</v>
      </c>
      <c r="I635" s="38">
        <f t="shared" ref="I635:I637" si="544">(F635*G635*H635)/1000</f>
        <v>0</v>
      </c>
    </row>
    <row r="636" spans="1:9" s="32" customFormat="1" ht="47.25" x14ac:dyDescent="0.25">
      <c r="A636" s="61" t="s">
        <v>811</v>
      </c>
      <c r="B636" s="55" t="s">
        <v>37</v>
      </c>
      <c r="C636" s="38">
        <v>0</v>
      </c>
      <c r="D636" s="38">
        <v>0</v>
      </c>
      <c r="E636" s="38">
        <v>0</v>
      </c>
      <c r="F636" s="38">
        <f t="shared" si="542"/>
        <v>0</v>
      </c>
      <c r="G636" s="38">
        <v>5461586.0800000001</v>
      </c>
      <c r="H636" s="38">
        <v>1.07816317063964</v>
      </c>
      <c r="I636" s="38">
        <f t="shared" si="544"/>
        <v>0</v>
      </c>
    </row>
    <row r="637" spans="1:9" s="32" customFormat="1" ht="47.25" x14ac:dyDescent="0.25">
      <c r="A637" s="61" t="s">
        <v>812</v>
      </c>
      <c r="B637" s="55" t="s">
        <v>489</v>
      </c>
      <c r="C637" s="38">
        <v>0</v>
      </c>
      <c r="D637" s="38">
        <v>0</v>
      </c>
      <c r="E637" s="38">
        <v>0</v>
      </c>
      <c r="F637" s="38">
        <f t="shared" si="542"/>
        <v>0</v>
      </c>
      <c r="G637" s="38">
        <v>2347558.9300000002</v>
      </c>
      <c r="H637" s="38">
        <v>1.07816317063964</v>
      </c>
      <c r="I637" s="38">
        <f t="shared" si="544"/>
        <v>0</v>
      </c>
    </row>
    <row r="638" spans="1:9" s="32" customFormat="1" ht="15.75" x14ac:dyDescent="0.25">
      <c r="A638" s="37" t="s">
        <v>813</v>
      </c>
      <c r="B638" s="33" t="s">
        <v>162</v>
      </c>
      <c r="C638" s="39">
        <f>SUM(C639:C642)</f>
        <v>0</v>
      </c>
      <c r="D638" s="39">
        <f t="shared" ref="D638:E638" si="545">SUM(D639:D642)</f>
        <v>0</v>
      </c>
      <c r="E638" s="39">
        <f t="shared" si="545"/>
        <v>0</v>
      </c>
      <c r="F638" s="39">
        <f t="shared" si="542"/>
        <v>0</v>
      </c>
      <c r="G638" s="38" t="s">
        <v>13</v>
      </c>
      <c r="H638" s="39" t="s">
        <v>13</v>
      </c>
      <c r="I638" s="38">
        <f t="shared" ref="I638" si="546">SUM(I639:I642)</f>
        <v>0</v>
      </c>
    </row>
    <row r="639" spans="1:9" s="32" customFormat="1" ht="63" x14ac:dyDescent="0.25">
      <c r="A639" s="61" t="s">
        <v>814</v>
      </c>
      <c r="B639" s="55" t="s">
        <v>29</v>
      </c>
      <c r="C639" s="38">
        <v>0</v>
      </c>
      <c r="D639" s="38">
        <v>0</v>
      </c>
      <c r="E639" s="38">
        <v>0</v>
      </c>
      <c r="F639" s="38">
        <f t="shared" si="542"/>
        <v>0</v>
      </c>
      <c r="G639" s="38">
        <v>14146602.880000001</v>
      </c>
      <c r="H639" s="38">
        <v>1.07816317063964</v>
      </c>
      <c r="I639" s="38">
        <f t="shared" ref="I639:I642" si="547">(F639*G639*H639)/1000</f>
        <v>0</v>
      </c>
    </row>
    <row r="640" spans="1:9" s="32" customFormat="1" ht="63" x14ac:dyDescent="0.25">
      <c r="A640" s="61" t="s">
        <v>815</v>
      </c>
      <c r="B640" s="55" t="s">
        <v>30</v>
      </c>
      <c r="C640" s="38">
        <v>0</v>
      </c>
      <c r="D640" s="38">
        <v>0</v>
      </c>
      <c r="E640" s="38">
        <v>0</v>
      </c>
      <c r="F640" s="38">
        <f t="shared" si="542"/>
        <v>0</v>
      </c>
      <c r="G640" s="38">
        <v>13617182.859999999</v>
      </c>
      <c r="H640" s="38">
        <v>1.07816317063964</v>
      </c>
      <c r="I640" s="38">
        <f t="shared" si="547"/>
        <v>0</v>
      </c>
    </row>
    <row r="641" spans="1:9" s="32" customFormat="1" ht="47.25" x14ac:dyDescent="0.25">
      <c r="A641" s="61" t="s">
        <v>816</v>
      </c>
      <c r="B641" s="55" t="s">
        <v>38</v>
      </c>
      <c r="C641" s="38">
        <v>0</v>
      </c>
      <c r="D641" s="38">
        <v>0</v>
      </c>
      <c r="E641" s="38">
        <v>0</v>
      </c>
      <c r="F641" s="38">
        <f t="shared" si="542"/>
        <v>0</v>
      </c>
      <c r="G641" s="38">
        <v>5980373.7000000002</v>
      </c>
      <c r="H641" s="38">
        <v>1.07816317063964</v>
      </c>
      <c r="I641" s="38">
        <f t="shared" si="547"/>
        <v>0</v>
      </c>
    </row>
    <row r="642" spans="1:9" s="32" customFormat="1" ht="63" x14ac:dyDescent="0.25">
      <c r="A642" s="61" t="s">
        <v>817</v>
      </c>
      <c r="B642" s="55" t="s">
        <v>488</v>
      </c>
      <c r="C642" s="38">
        <v>0</v>
      </c>
      <c r="D642" s="38">
        <v>0</v>
      </c>
      <c r="E642" s="38">
        <v>0</v>
      </c>
      <c r="F642" s="38">
        <f t="shared" si="542"/>
        <v>0</v>
      </c>
      <c r="G642" s="38">
        <v>2664362.4700000002</v>
      </c>
      <c r="H642" s="38">
        <v>1.07816317063964</v>
      </c>
      <c r="I642" s="38">
        <f t="shared" si="547"/>
        <v>0</v>
      </c>
    </row>
    <row r="643" spans="1:9" s="32" customFormat="1" ht="15.75" x14ac:dyDescent="0.25">
      <c r="A643" s="37" t="s">
        <v>818</v>
      </c>
      <c r="B643" s="33" t="s">
        <v>168</v>
      </c>
      <c r="C643" s="39">
        <f>SUM(C644:C647)</f>
        <v>0</v>
      </c>
      <c r="D643" s="39">
        <f t="shared" ref="D643:E643" si="548">SUM(D644:D647)</f>
        <v>0</v>
      </c>
      <c r="E643" s="39">
        <f t="shared" si="548"/>
        <v>0</v>
      </c>
      <c r="F643" s="39">
        <f t="shared" si="542"/>
        <v>0</v>
      </c>
      <c r="G643" s="38" t="s">
        <v>13</v>
      </c>
      <c r="H643" s="39" t="s">
        <v>13</v>
      </c>
      <c r="I643" s="38">
        <f>SUM(I644:I647)</f>
        <v>0</v>
      </c>
    </row>
    <row r="644" spans="1:9" s="32" customFormat="1" ht="63" x14ac:dyDescent="0.25">
      <c r="A644" s="61" t="s">
        <v>819</v>
      </c>
      <c r="B644" s="55" t="s">
        <v>31</v>
      </c>
      <c r="C644" s="38">
        <v>0</v>
      </c>
      <c r="D644" s="38">
        <v>0</v>
      </c>
      <c r="E644" s="38">
        <v>0</v>
      </c>
      <c r="F644" s="38">
        <f t="shared" si="542"/>
        <v>0</v>
      </c>
      <c r="G644" s="38">
        <v>0</v>
      </c>
      <c r="H644" s="38">
        <v>1.07816317063964</v>
      </c>
      <c r="I644" s="38">
        <f t="shared" ref="I644:I647" si="549">(F644*G644*H644)/1000</f>
        <v>0</v>
      </c>
    </row>
    <row r="645" spans="1:9" s="32" customFormat="1" ht="63" x14ac:dyDescent="0.25">
      <c r="A645" s="61" t="s">
        <v>820</v>
      </c>
      <c r="B645" s="55" t="s">
        <v>171</v>
      </c>
      <c r="C645" s="38">
        <v>0</v>
      </c>
      <c r="D645" s="38">
        <v>0</v>
      </c>
      <c r="E645" s="38">
        <v>0</v>
      </c>
      <c r="F645" s="38">
        <f t="shared" si="542"/>
        <v>0</v>
      </c>
      <c r="G645" s="38">
        <v>0</v>
      </c>
      <c r="H645" s="38">
        <v>1.07816317063964</v>
      </c>
      <c r="I645" s="38">
        <f t="shared" si="549"/>
        <v>0</v>
      </c>
    </row>
    <row r="646" spans="1:9" s="32" customFormat="1" ht="47.25" x14ac:dyDescent="0.25">
      <c r="A646" s="61" t="s">
        <v>821</v>
      </c>
      <c r="B646" s="55" t="s">
        <v>39</v>
      </c>
      <c r="C646" s="38">
        <v>0</v>
      </c>
      <c r="D646" s="38">
        <v>0</v>
      </c>
      <c r="E646" s="38">
        <v>0</v>
      </c>
      <c r="F646" s="38">
        <f t="shared" si="542"/>
        <v>0</v>
      </c>
      <c r="G646" s="38">
        <v>5539901.7300000004</v>
      </c>
      <c r="H646" s="38">
        <v>1.07816317063964</v>
      </c>
      <c r="I646" s="38">
        <f t="shared" si="549"/>
        <v>0</v>
      </c>
    </row>
    <row r="647" spans="1:9" s="32" customFormat="1" ht="47.25" x14ac:dyDescent="0.25">
      <c r="A647" s="61" t="s">
        <v>822</v>
      </c>
      <c r="B647" s="55" t="s">
        <v>40</v>
      </c>
      <c r="C647" s="38">
        <v>0</v>
      </c>
      <c r="D647" s="38">
        <v>0</v>
      </c>
      <c r="E647" s="38">
        <v>0</v>
      </c>
      <c r="F647" s="38">
        <f t="shared" si="542"/>
        <v>0</v>
      </c>
      <c r="G647" s="38">
        <v>0</v>
      </c>
      <c r="H647" s="38">
        <v>1.07816317063964</v>
      </c>
      <c r="I647" s="38">
        <f t="shared" si="549"/>
        <v>0</v>
      </c>
    </row>
    <row r="648" spans="1:9" s="32" customFormat="1" ht="15.75" x14ac:dyDescent="0.25">
      <c r="A648" s="37" t="s">
        <v>823</v>
      </c>
      <c r="B648" s="36" t="s">
        <v>175</v>
      </c>
      <c r="C648" s="35">
        <f>C649+C653+C657+C662</f>
        <v>0</v>
      </c>
      <c r="D648" s="35">
        <f t="shared" ref="D648:E648" si="550">D649+D653+D657+D662</f>
        <v>0</v>
      </c>
      <c r="E648" s="35">
        <f t="shared" si="550"/>
        <v>0</v>
      </c>
      <c r="F648" s="35">
        <f t="shared" si="542"/>
        <v>0</v>
      </c>
      <c r="G648" s="35" t="s">
        <v>13</v>
      </c>
      <c r="H648" s="35" t="s">
        <v>13</v>
      </c>
      <c r="I648" s="35">
        <f t="shared" ref="I648" si="551">I649+I653+I657+I662</f>
        <v>0</v>
      </c>
    </row>
    <row r="649" spans="1:9" s="32" customFormat="1" ht="15.75" x14ac:dyDescent="0.25">
      <c r="A649" s="37" t="s">
        <v>824</v>
      </c>
      <c r="B649" s="33" t="s">
        <v>152</v>
      </c>
      <c r="C649" s="39">
        <f>SUM(C650:C652)</f>
        <v>0</v>
      </c>
      <c r="D649" s="39">
        <f t="shared" ref="D649:E649" si="552">SUM(D650:D652)</f>
        <v>0</v>
      </c>
      <c r="E649" s="39">
        <f t="shared" si="552"/>
        <v>0</v>
      </c>
      <c r="F649" s="39">
        <f t="shared" si="542"/>
        <v>0</v>
      </c>
      <c r="G649" s="38" t="s">
        <v>13</v>
      </c>
      <c r="H649" s="39" t="s">
        <v>13</v>
      </c>
      <c r="I649" s="38">
        <f t="shared" ref="I649" si="553">SUM(I650:I652)</f>
        <v>0</v>
      </c>
    </row>
    <row r="650" spans="1:9" s="32" customFormat="1" ht="63" x14ac:dyDescent="0.25">
      <c r="A650" s="61" t="s">
        <v>825</v>
      </c>
      <c r="B650" s="55" t="s">
        <v>32</v>
      </c>
      <c r="C650" s="38">
        <v>0</v>
      </c>
      <c r="D650" s="38">
        <v>0</v>
      </c>
      <c r="E650" s="38">
        <v>0</v>
      </c>
      <c r="F650" s="38">
        <f t="shared" si="542"/>
        <v>0</v>
      </c>
      <c r="G650" s="38">
        <v>0</v>
      </c>
      <c r="H650" s="38">
        <v>1.07816317063964</v>
      </c>
      <c r="I650" s="38">
        <f t="shared" ref="I650:I652" si="554">(F650*G650*H650)/1000</f>
        <v>0</v>
      </c>
    </row>
    <row r="651" spans="1:9" s="32" customFormat="1" ht="78.75" x14ac:dyDescent="0.25">
      <c r="A651" s="61" t="s">
        <v>826</v>
      </c>
      <c r="B651" s="55" t="s">
        <v>33</v>
      </c>
      <c r="C651" s="38">
        <v>0</v>
      </c>
      <c r="D651" s="38">
        <v>0</v>
      </c>
      <c r="E651" s="38">
        <v>0</v>
      </c>
      <c r="F651" s="38">
        <f t="shared" si="542"/>
        <v>0</v>
      </c>
      <c r="G651" s="38">
        <v>13620704.130000001</v>
      </c>
      <c r="H651" s="38">
        <v>1.07816317063964</v>
      </c>
      <c r="I651" s="38">
        <f t="shared" si="554"/>
        <v>0</v>
      </c>
    </row>
    <row r="652" spans="1:9" s="32" customFormat="1" ht="63" x14ac:dyDescent="0.25">
      <c r="A652" s="61" t="s">
        <v>827</v>
      </c>
      <c r="B652" s="55" t="s">
        <v>35</v>
      </c>
      <c r="C652" s="38">
        <v>0</v>
      </c>
      <c r="D652" s="38">
        <v>0</v>
      </c>
      <c r="E652" s="38">
        <v>0</v>
      </c>
      <c r="F652" s="38">
        <f t="shared" si="542"/>
        <v>0</v>
      </c>
      <c r="G652" s="38">
        <v>3055940.71</v>
      </c>
      <c r="H652" s="38">
        <v>1.07816317063964</v>
      </c>
      <c r="I652" s="38">
        <f t="shared" si="554"/>
        <v>0</v>
      </c>
    </row>
    <row r="653" spans="1:9" s="32" customFormat="1" ht="15.75" x14ac:dyDescent="0.25">
      <c r="A653" s="37" t="s">
        <v>828</v>
      </c>
      <c r="B653" s="33" t="s">
        <v>156</v>
      </c>
      <c r="C653" s="39">
        <f>SUM(C654:C656)</f>
        <v>0</v>
      </c>
      <c r="D653" s="39">
        <f t="shared" ref="D653:E653" si="555">SUM(D654:D656)</f>
        <v>0</v>
      </c>
      <c r="E653" s="39">
        <f t="shared" si="555"/>
        <v>0</v>
      </c>
      <c r="F653" s="39">
        <f t="shared" si="542"/>
        <v>0</v>
      </c>
      <c r="G653" s="38" t="s">
        <v>13</v>
      </c>
      <c r="H653" s="39" t="s">
        <v>13</v>
      </c>
      <c r="I653" s="38">
        <f t="shared" ref="I653" si="556">SUM(I654:I656)</f>
        <v>0</v>
      </c>
    </row>
    <row r="654" spans="1:9" s="32" customFormat="1" ht="78.75" x14ac:dyDescent="0.25">
      <c r="A654" s="37" t="s">
        <v>825</v>
      </c>
      <c r="B654" s="33" t="s">
        <v>490</v>
      </c>
      <c r="C654" s="38">
        <v>0</v>
      </c>
      <c r="D654" s="38">
        <v>0</v>
      </c>
      <c r="E654" s="38">
        <v>0</v>
      </c>
      <c r="F654" s="38">
        <f t="shared" si="542"/>
        <v>0</v>
      </c>
      <c r="G654" s="38">
        <v>16609635</v>
      </c>
      <c r="H654" s="38">
        <v>1.07816317063964</v>
      </c>
      <c r="I654" s="38">
        <f t="shared" ref="I654:I656" si="557">(F654*G654*H654)/1000</f>
        <v>0</v>
      </c>
    </row>
    <row r="655" spans="1:9" s="32" customFormat="1" ht="63" x14ac:dyDescent="0.25">
      <c r="A655" s="37" t="s">
        <v>826</v>
      </c>
      <c r="B655" s="33" t="s">
        <v>41</v>
      </c>
      <c r="C655" s="38">
        <v>0</v>
      </c>
      <c r="D655" s="38">
        <v>0</v>
      </c>
      <c r="E655" s="38">
        <v>0</v>
      </c>
      <c r="F655" s="38">
        <f t="shared" si="542"/>
        <v>0</v>
      </c>
      <c r="G655" s="38">
        <v>8558512.7300000004</v>
      </c>
      <c r="H655" s="38">
        <v>1.07816317063964</v>
      </c>
      <c r="I655" s="38">
        <f t="shared" si="557"/>
        <v>0</v>
      </c>
    </row>
    <row r="656" spans="1:9" s="32" customFormat="1" ht="63" x14ac:dyDescent="0.25">
      <c r="A656" s="37" t="s">
        <v>827</v>
      </c>
      <c r="B656" s="33" t="s">
        <v>492</v>
      </c>
      <c r="C656" s="38">
        <v>0</v>
      </c>
      <c r="D656" s="38">
        <v>0</v>
      </c>
      <c r="E656" s="38">
        <v>0</v>
      </c>
      <c r="F656" s="38">
        <f t="shared" si="542"/>
        <v>0</v>
      </c>
      <c r="G656" s="38">
        <v>6517853.7599999998</v>
      </c>
      <c r="H656" s="38">
        <v>1.07816317063964</v>
      </c>
      <c r="I656" s="38">
        <f t="shared" si="557"/>
        <v>0</v>
      </c>
    </row>
    <row r="657" spans="1:9" s="32" customFormat="1" ht="15.75" x14ac:dyDescent="0.25">
      <c r="A657" s="37" t="s">
        <v>829</v>
      </c>
      <c r="B657" s="33" t="s">
        <v>162</v>
      </c>
      <c r="C657" s="39">
        <f>SUM(C658:C661)</f>
        <v>0</v>
      </c>
      <c r="D657" s="39">
        <f t="shared" ref="D657:E657" si="558">SUM(D658:D661)</f>
        <v>0</v>
      </c>
      <c r="E657" s="39">
        <f t="shared" si="558"/>
        <v>0</v>
      </c>
      <c r="F657" s="39">
        <f t="shared" si="542"/>
        <v>0</v>
      </c>
      <c r="G657" s="38" t="s">
        <v>13</v>
      </c>
      <c r="H657" s="39" t="s">
        <v>13</v>
      </c>
      <c r="I657" s="39">
        <f t="shared" ref="I657" si="559">SUM(I658:I661)</f>
        <v>0</v>
      </c>
    </row>
    <row r="658" spans="1:9" s="32" customFormat="1" ht="47.25" x14ac:dyDescent="0.25">
      <c r="A658" s="61" t="s">
        <v>830</v>
      </c>
      <c r="B658" s="55" t="s">
        <v>211</v>
      </c>
      <c r="C658" s="38">
        <v>0</v>
      </c>
      <c r="D658" s="38">
        <v>0</v>
      </c>
      <c r="E658" s="38">
        <v>0</v>
      </c>
      <c r="F658" s="38">
        <f t="shared" si="542"/>
        <v>0</v>
      </c>
      <c r="G658" s="38">
        <v>0</v>
      </c>
      <c r="H658" s="38">
        <v>1.07816317063964</v>
      </c>
      <c r="I658" s="38">
        <f>(F658*G658*H658)/1000</f>
        <v>0</v>
      </c>
    </row>
    <row r="659" spans="1:9" s="32" customFormat="1" ht="78.75" x14ac:dyDescent="0.25">
      <c r="A659" s="61" t="s">
        <v>831</v>
      </c>
      <c r="B659" s="55" t="s">
        <v>491</v>
      </c>
      <c r="C659" s="38">
        <v>0</v>
      </c>
      <c r="D659" s="38">
        <v>0</v>
      </c>
      <c r="E659" s="38">
        <v>0</v>
      </c>
      <c r="F659" s="38">
        <f t="shared" si="542"/>
        <v>0</v>
      </c>
      <c r="G659" s="38">
        <v>11690474.85</v>
      </c>
      <c r="H659" s="38">
        <v>1.07816317063964</v>
      </c>
      <c r="I659" s="38">
        <f t="shared" ref="I659:I661" si="560">(F659*G659*H659)/1000</f>
        <v>0</v>
      </c>
    </row>
    <row r="660" spans="1:9" s="32" customFormat="1" ht="63" x14ac:dyDescent="0.25">
      <c r="A660" s="61" t="s">
        <v>832</v>
      </c>
      <c r="B660" s="55" t="s">
        <v>42</v>
      </c>
      <c r="C660" s="38">
        <v>0</v>
      </c>
      <c r="D660" s="38">
        <v>0</v>
      </c>
      <c r="E660" s="38">
        <v>0</v>
      </c>
      <c r="F660" s="38">
        <f t="shared" si="542"/>
        <v>0</v>
      </c>
      <c r="G660" s="38">
        <v>17072495.52</v>
      </c>
      <c r="H660" s="38">
        <v>1.07816317063964</v>
      </c>
      <c r="I660" s="38">
        <f t="shared" si="560"/>
        <v>0</v>
      </c>
    </row>
    <row r="661" spans="1:9" s="32" customFormat="1" ht="63" x14ac:dyDescent="0.25">
      <c r="A661" s="61" t="s">
        <v>833</v>
      </c>
      <c r="B661" s="55" t="s">
        <v>493</v>
      </c>
      <c r="C661" s="38">
        <v>0</v>
      </c>
      <c r="D661" s="38">
        <v>0</v>
      </c>
      <c r="E661" s="38">
        <v>0</v>
      </c>
      <c r="F661" s="38">
        <f t="shared" si="542"/>
        <v>0</v>
      </c>
      <c r="G661" s="38">
        <v>20195377.079999998</v>
      </c>
      <c r="H661" s="38">
        <v>1.07816317063964</v>
      </c>
      <c r="I661" s="38">
        <f t="shared" si="560"/>
        <v>0</v>
      </c>
    </row>
    <row r="662" spans="1:9" s="32" customFormat="1" ht="15.75" x14ac:dyDescent="0.25">
      <c r="A662" s="37" t="s">
        <v>834</v>
      </c>
      <c r="B662" s="33" t="s">
        <v>168</v>
      </c>
      <c r="C662" s="39">
        <f>SUM(C663:C664)</f>
        <v>0</v>
      </c>
      <c r="D662" s="39">
        <f t="shared" ref="D662:E662" si="561">SUM(D663:D664)</f>
        <v>0</v>
      </c>
      <c r="E662" s="39">
        <f t="shared" si="561"/>
        <v>0</v>
      </c>
      <c r="F662" s="39">
        <f t="shared" si="542"/>
        <v>0</v>
      </c>
      <c r="G662" s="38" t="s">
        <v>13</v>
      </c>
      <c r="H662" s="39" t="s">
        <v>13</v>
      </c>
      <c r="I662" s="38">
        <f t="shared" ref="I662" si="562">SUM(I663:I664)</f>
        <v>0</v>
      </c>
    </row>
    <row r="663" spans="1:9" s="32" customFormat="1" ht="63" x14ac:dyDescent="0.25">
      <c r="A663" s="61" t="s">
        <v>835</v>
      </c>
      <c r="B663" s="55" t="s">
        <v>214</v>
      </c>
      <c r="C663" s="38">
        <v>0</v>
      </c>
      <c r="D663" s="38">
        <v>0</v>
      </c>
      <c r="E663" s="38">
        <v>0</v>
      </c>
      <c r="F663" s="38">
        <f t="shared" si="542"/>
        <v>0</v>
      </c>
      <c r="G663" s="38">
        <v>0</v>
      </c>
      <c r="H663" s="38">
        <v>1.07816317063964</v>
      </c>
      <c r="I663" s="38">
        <f>(F663*G663*H663)/1000</f>
        <v>0</v>
      </c>
    </row>
    <row r="664" spans="1:9" s="32" customFormat="1" ht="63" x14ac:dyDescent="0.25">
      <c r="A664" s="61" t="s">
        <v>836</v>
      </c>
      <c r="B664" s="55" t="s">
        <v>494</v>
      </c>
      <c r="C664" s="38">
        <v>0</v>
      </c>
      <c r="D664" s="38">
        <v>0</v>
      </c>
      <c r="E664" s="38">
        <v>0</v>
      </c>
      <c r="F664" s="38">
        <f t="shared" ref="F664:F683" si="563">SUM(C664:E664)/3</f>
        <v>0</v>
      </c>
      <c r="G664" s="38">
        <v>17702021.559999999</v>
      </c>
      <c r="H664" s="38">
        <v>1.07816317063964</v>
      </c>
      <c r="I664" s="38">
        <f>(F664*G664*H664)/1000</f>
        <v>0</v>
      </c>
    </row>
    <row r="665" spans="1:9" s="32" customFormat="1" ht="15.75" x14ac:dyDescent="0.25">
      <c r="A665" s="17" t="s">
        <v>837</v>
      </c>
      <c r="B665" s="33" t="s">
        <v>216</v>
      </c>
      <c r="C665" s="38">
        <v>0</v>
      </c>
      <c r="D665" s="38">
        <v>0</v>
      </c>
      <c r="E665" s="38">
        <v>0</v>
      </c>
      <c r="F665" s="38">
        <f t="shared" si="563"/>
        <v>0</v>
      </c>
      <c r="G665" s="40" t="s">
        <v>13</v>
      </c>
      <c r="H665" s="40" t="s">
        <v>13</v>
      </c>
      <c r="I665" s="35">
        <v>0</v>
      </c>
    </row>
    <row r="666" spans="1:9" s="32" customFormat="1" ht="31.5" x14ac:dyDescent="0.25">
      <c r="A666" s="59" t="s">
        <v>425</v>
      </c>
      <c r="B666" s="28" t="s">
        <v>16</v>
      </c>
      <c r="C666" s="48">
        <f>C667+C692</f>
        <v>23</v>
      </c>
      <c r="D666" s="48">
        <f t="shared" ref="D666:E666" si="564">D667+D692</f>
        <v>38</v>
      </c>
      <c r="E666" s="48">
        <f t="shared" si="564"/>
        <v>54</v>
      </c>
      <c r="F666" s="48">
        <f t="shared" si="563"/>
        <v>38.333333333333336</v>
      </c>
      <c r="G666" s="48" t="s">
        <v>13</v>
      </c>
      <c r="H666" s="48" t="s">
        <v>13</v>
      </c>
      <c r="I666" s="25">
        <f t="shared" ref="I666" si="565">I667+I692</f>
        <v>7181.5218252740997</v>
      </c>
    </row>
    <row r="667" spans="1:9" s="32" customFormat="1" ht="15.75" x14ac:dyDescent="0.25">
      <c r="A667" s="60" t="s">
        <v>426</v>
      </c>
      <c r="B667" s="28" t="s">
        <v>54</v>
      </c>
      <c r="C667" s="48">
        <f>C668+C675+C682+C684+C690</f>
        <v>20</v>
      </c>
      <c r="D667" s="48">
        <f t="shared" ref="D667:E667" si="566">D668+D675+D682+D684+D690</f>
        <v>38</v>
      </c>
      <c r="E667" s="48">
        <f t="shared" si="566"/>
        <v>54</v>
      </c>
      <c r="F667" s="48">
        <f t="shared" si="563"/>
        <v>37.333333333333336</v>
      </c>
      <c r="G667" s="25" t="s">
        <v>13</v>
      </c>
      <c r="H667" s="48" t="s">
        <v>13</v>
      </c>
      <c r="I667" s="25">
        <f t="shared" ref="I667" si="567">I668+I675+I682+I684+I690</f>
        <v>6994.1777776582539</v>
      </c>
    </row>
    <row r="668" spans="1:9" s="32" customFormat="1" ht="15.75" x14ac:dyDescent="0.25">
      <c r="A668" s="37" t="s">
        <v>427</v>
      </c>
      <c r="B668" s="36" t="s">
        <v>229</v>
      </c>
      <c r="C668" s="35">
        <f>C669+C672</f>
        <v>0</v>
      </c>
      <c r="D668" s="35">
        <f t="shared" ref="D668:E668" si="568">D669+D672</f>
        <v>0</v>
      </c>
      <c r="E668" s="35">
        <f t="shared" si="568"/>
        <v>0</v>
      </c>
      <c r="F668" s="35">
        <f t="shared" si="563"/>
        <v>0</v>
      </c>
      <c r="G668" s="35" t="s">
        <v>13</v>
      </c>
      <c r="H668" s="35" t="s">
        <v>13</v>
      </c>
      <c r="I668" s="35">
        <f t="shared" ref="I668" si="569">I669+I672</f>
        <v>0</v>
      </c>
    </row>
    <row r="669" spans="1:9" s="32" customFormat="1" ht="15.75" x14ac:dyDescent="0.25">
      <c r="A669" s="61" t="s">
        <v>428</v>
      </c>
      <c r="B669" s="55" t="s">
        <v>231</v>
      </c>
      <c r="C669" s="38">
        <f>C670+C671</f>
        <v>0</v>
      </c>
      <c r="D669" s="38">
        <f t="shared" ref="D669:E669" si="570">D670+D671</f>
        <v>0</v>
      </c>
      <c r="E669" s="38">
        <f t="shared" si="570"/>
        <v>0</v>
      </c>
      <c r="F669" s="38">
        <f t="shared" si="563"/>
        <v>0</v>
      </c>
      <c r="G669" s="38">
        <v>0</v>
      </c>
      <c r="H669" s="38">
        <v>1.07816317063964</v>
      </c>
      <c r="I669" s="38">
        <f t="shared" ref="I669" si="571">I670+I671</f>
        <v>0</v>
      </c>
    </row>
    <row r="670" spans="1:9" s="32" customFormat="1" ht="15.75" x14ac:dyDescent="0.25">
      <c r="A670" s="61" t="s">
        <v>838</v>
      </c>
      <c r="B670" s="33" t="s">
        <v>237</v>
      </c>
      <c r="C670" s="38">
        <v>0</v>
      </c>
      <c r="D670" s="38">
        <v>0</v>
      </c>
      <c r="E670" s="38">
        <v>0</v>
      </c>
      <c r="F670" s="38">
        <f t="shared" si="563"/>
        <v>0</v>
      </c>
      <c r="G670" s="38">
        <v>425611.05</v>
      </c>
      <c r="H670" s="38">
        <v>1.07816317063964</v>
      </c>
      <c r="I670" s="38">
        <f>(F670*G670*H670)/1000</f>
        <v>0</v>
      </c>
    </row>
    <row r="671" spans="1:9" s="32" customFormat="1" ht="15.75" x14ac:dyDescent="0.25">
      <c r="A671" s="61" t="s">
        <v>839</v>
      </c>
      <c r="B671" s="33" t="s">
        <v>503</v>
      </c>
      <c r="C671" s="38">
        <v>0</v>
      </c>
      <c r="D671" s="38">
        <v>0</v>
      </c>
      <c r="E671" s="38">
        <v>0</v>
      </c>
      <c r="F671" s="38">
        <f t="shared" si="563"/>
        <v>0</v>
      </c>
      <c r="G671" s="38">
        <v>5046453.3899999997</v>
      </c>
      <c r="H671" s="38">
        <v>1.07816317063964</v>
      </c>
      <c r="I671" s="38">
        <f>(F671*G671*H671)/1000</f>
        <v>0</v>
      </c>
    </row>
    <row r="672" spans="1:9" s="32" customFormat="1" ht="31.5" x14ac:dyDescent="0.25">
      <c r="A672" s="61" t="s">
        <v>840</v>
      </c>
      <c r="B672" s="55" t="s">
        <v>20</v>
      </c>
      <c r="C672" s="38">
        <f>C673+C674</f>
        <v>0</v>
      </c>
      <c r="D672" s="38">
        <f t="shared" ref="D672:E672" si="572">D673+D674</f>
        <v>0</v>
      </c>
      <c r="E672" s="38">
        <f t="shared" si="572"/>
        <v>0</v>
      </c>
      <c r="F672" s="35">
        <f t="shared" si="563"/>
        <v>0</v>
      </c>
      <c r="G672" s="38">
        <v>0</v>
      </c>
      <c r="H672" s="38">
        <v>1.07816317063964</v>
      </c>
      <c r="I672" s="38">
        <f>I673+I674</f>
        <v>0</v>
      </c>
    </row>
    <row r="673" spans="1:9" s="32" customFormat="1" ht="15.75" x14ac:dyDescent="0.25">
      <c r="A673" s="61" t="s">
        <v>841</v>
      </c>
      <c r="B673" s="33" t="s">
        <v>237</v>
      </c>
      <c r="C673" s="38">
        <v>0</v>
      </c>
      <c r="D673" s="38">
        <v>0</v>
      </c>
      <c r="E673" s="38">
        <v>0</v>
      </c>
      <c r="F673" s="38">
        <f t="shared" si="563"/>
        <v>0</v>
      </c>
      <c r="G673" s="38">
        <v>2441630.5099999998</v>
      </c>
      <c r="H673" s="38">
        <v>1.07816317063964</v>
      </c>
      <c r="I673" s="38">
        <f>(F673*G673*H673)/1000</f>
        <v>0</v>
      </c>
    </row>
    <row r="674" spans="1:9" s="32" customFormat="1" ht="15.75" x14ac:dyDescent="0.25">
      <c r="A674" s="61" t="s">
        <v>842</v>
      </c>
      <c r="B674" s="33" t="s">
        <v>503</v>
      </c>
      <c r="C674" s="38">
        <v>0</v>
      </c>
      <c r="D674" s="38">
        <v>0</v>
      </c>
      <c r="E674" s="38">
        <v>0</v>
      </c>
      <c r="F674" s="38">
        <f t="shared" si="563"/>
        <v>0</v>
      </c>
      <c r="G674" s="38">
        <v>5237065.42</v>
      </c>
      <c r="H674" s="38">
        <v>1.07816317063964</v>
      </c>
      <c r="I674" s="38">
        <f>(F674*G674*H674)/1000</f>
        <v>0</v>
      </c>
    </row>
    <row r="675" spans="1:9" s="32" customFormat="1" ht="15.75" x14ac:dyDescent="0.25">
      <c r="A675" s="37" t="s">
        <v>429</v>
      </c>
      <c r="B675" s="36" t="s">
        <v>233</v>
      </c>
      <c r="C675" s="35">
        <f>C676+C678</f>
        <v>20</v>
      </c>
      <c r="D675" s="35">
        <f t="shared" ref="D675:E675" si="573">D676+D678</f>
        <v>38</v>
      </c>
      <c r="E675" s="35">
        <f t="shared" si="573"/>
        <v>54</v>
      </c>
      <c r="F675" s="35">
        <f t="shared" si="563"/>
        <v>37.333333333333336</v>
      </c>
      <c r="G675" s="35" t="s">
        <v>13</v>
      </c>
      <c r="H675" s="35" t="s">
        <v>13</v>
      </c>
      <c r="I675" s="35">
        <f t="shared" ref="I675" si="574">I676+I678</f>
        <v>6994.1777776582539</v>
      </c>
    </row>
    <row r="676" spans="1:9" s="32" customFormat="1" ht="15.75" x14ac:dyDescent="0.25">
      <c r="A676" s="37" t="s">
        <v>430</v>
      </c>
      <c r="B676" s="33" t="s">
        <v>235</v>
      </c>
      <c r="C676" s="39">
        <f>C677</f>
        <v>20</v>
      </c>
      <c r="D676" s="39">
        <f t="shared" ref="D676:E676" si="575">D677</f>
        <v>38</v>
      </c>
      <c r="E676" s="39">
        <f t="shared" si="575"/>
        <v>54</v>
      </c>
      <c r="F676" s="39">
        <f t="shared" si="563"/>
        <v>37.333333333333336</v>
      </c>
      <c r="G676" s="38" t="s">
        <v>13</v>
      </c>
      <c r="H676" s="39" t="s">
        <v>13</v>
      </c>
      <c r="I676" s="38">
        <f t="shared" ref="I676" si="576">I677</f>
        <v>6994.1777776582539</v>
      </c>
    </row>
    <row r="677" spans="1:9" s="32" customFormat="1" ht="63" x14ac:dyDescent="0.25">
      <c r="A677" s="37" t="s">
        <v>843</v>
      </c>
      <c r="B677" s="33" t="s">
        <v>497</v>
      </c>
      <c r="C677" s="39">
        <v>20</v>
      </c>
      <c r="D677" s="39">
        <v>38</v>
      </c>
      <c r="E677" s="39">
        <v>54</v>
      </c>
      <c r="F677" s="38">
        <f t="shared" si="563"/>
        <v>37.333333333333336</v>
      </c>
      <c r="G677" s="38">
        <v>173762.24</v>
      </c>
      <c r="H677" s="38">
        <v>1.07816317063964</v>
      </c>
      <c r="I677" s="38">
        <f>(F677*G677*H677)/1000</f>
        <v>6994.1777776582539</v>
      </c>
    </row>
    <row r="678" spans="1:9" s="32" customFormat="1" ht="15.75" x14ac:dyDescent="0.25">
      <c r="A678" s="37" t="s">
        <v>431</v>
      </c>
      <c r="B678" s="33" t="s">
        <v>237</v>
      </c>
      <c r="C678" s="39">
        <f>C679+C681</f>
        <v>0</v>
      </c>
      <c r="D678" s="39">
        <f t="shared" ref="D678:E678" si="577">D679+D681</f>
        <v>0</v>
      </c>
      <c r="E678" s="39">
        <f t="shared" si="577"/>
        <v>0</v>
      </c>
      <c r="F678" s="39">
        <f t="shared" si="563"/>
        <v>0</v>
      </c>
      <c r="G678" s="38" t="s">
        <v>13</v>
      </c>
      <c r="H678" s="39" t="s">
        <v>13</v>
      </c>
      <c r="I678" s="38">
        <f t="shared" ref="I678" si="578">I679+I681</f>
        <v>0</v>
      </c>
    </row>
    <row r="679" spans="1:9" s="32" customFormat="1" ht="31.5" x14ac:dyDescent="0.25">
      <c r="A679" s="61" t="s">
        <v>432</v>
      </c>
      <c r="B679" s="33" t="s">
        <v>239</v>
      </c>
      <c r="C679" s="38">
        <f>C680</f>
        <v>0</v>
      </c>
      <c r="D679" s="38">
        <f t="shared" ref="D679:E679" si="579">D680</f>
        <v>0</v>
      </c>
      <c r="E679" s="38">
        <f t="shared" si="579"/>
        <v>0</v>
      </c>
      <c r="F679" s="38">
        <f t="shared" si="563"/>
        <v>0</v>
      </c>
      <c r="G679" s="38">
        <v>0</v>
      </c>
      <c r="H679" s="38">
        <v>1.07816317063964</v>
      </c>
      <c r="I679" s="38">
        <f t="shared" ref="I679" si="580">I680</f>
        <v>0</v>
      </c>
    </row>
    <row r="680" spans="1:9" s="32" customFormat="1" ht="78.75" x14ac:dyDescent="0.25">
      <c r="A680" s="61" t="s">
        <v>844</v>
      </c>
      <c r="B680" s="33" t="s">
        <v>498</v>
      </c>
      <c r="C680" s="38">
        <v>0</v>
      </c>
      <c r="D680" s="38">
        <v>0</v>
      </c>
      <c r="E680" s="38">
        <v>0</v>
      </c>
      <c r="F680" s="38">
        <f t="shared" si="563"/>
        <v>0</v>
      </c>
      <c r="G680" s="38">
        <v>5167182.76</v>
      </c>
      <c r="H680" s="38">
        <v>1.07816317063964</v>
      </c>
      <c r="I680" s="38">
        <f>(F680*G680*H680)/1000</f>
        <v>0</v>
      </c>
    </row>
    <row r="681" spans="1:9" s="32" customFormat="1" ht="31.5" x14ac:dyDescent="0.25">
      <c r="A681" s="61" t="s">
        <v>433</v>
      </c>
      <c r="B681" s="33" t="s">
        <v>241</v>
      </c>
      <c r="C681" s="38">
        <v>0</v>
      </c>
      <c r="D681" s="38">
        <v>0</v>
      </c>
      <c r="E681" s="38">
        <v>0</v>
      </c>
      <c r="F681" s="38">
        <f t="shared" si="563"/>
        <v>0</v>
      </c>
      <c r="G681" s="38">
        <v>0</v>
      </c>
      <c r="H681" s="38">
        <v>1.07816317063964</v>
      </c>
      <c r="I681" s="38">
        <f t="shared" ref="I681" si="581">(F681*G681*H681)/1000</f>
        <v>0</v>
      </c>
    </row>
    <row r="682" spans="1:9" s="32" customFormat="1" ht="15.75" x14ac:dyDescent="0.25">
      <c r="A682" s="37" t="s">
        <v>434</v>
      </c>
      <c r="B682" s="36" t="s">
        <v>243</v>
      </c>
      <c r="C682" s="35">
        <f>SUM(C683)</f>
        <v>0</v>
      </c>
      <c r="D682" s="35">
        <f t="shared" ref="D682" si="582">SUM(D683)</f>
        <v>0</v>
      </c>
      <c r="E682" s="35">
        <v>0</v>
      </c>
      <c r="F682" s="35">
        <f t="shared" si="563"/>
        <v>0</v>
      </c>
      <c r="G682" s="35" t="s">
        <v>13</v>
      </c>
      <c r="H682" s="35" t="s">
        <v>13</v>
      </c>
      <c r="I682" s="35">
        <f>SUM(I683)</f>
        <v>0</v>
      </c>
    </row>
    <row r="683" spans="1:9" s="32" customFormat="1" ht="15.75" x14ac:dyDescent="0.25">
      <c r="A683" s="61" t="s">
        <v>435</v>
      </c>
      <c r="B683" s="33" t="s">
        <v>237</v>
      </c>
      <c r="C683" s="38">
        <v>0</v>
      </c>
      <c r="D683" s="38">
        <v>0</v>
      </c>
      <c r="E683" s="38">
        <v>0</v>
      </c>
      <c r="F683" s="38">
        <f t="shared" si="563"/>
        <v>0</v>
      </c>
      <c r="G683" s="38">
        <v>0</v>
      </c>
      <c r="H683" s="38">
        <v>1.07816317063964</v>
      </c>
      <c r="I683" s="38">
        <f>(F683*G683*H683)/1000</f>
        <v>0</v>
      </c>
    </row>
    <row r="684" spans="1:9" s="32" customFormat="1" ht="15.75" x14ac:dyDescent="0.25">
      <c r="A684" s="37" t="s">
        <v>845</v>
      </c>
      <c r="B684" s="33" t="s">
        <v>504</v>
      </c>
      <c r="C684" s="38">
        <f>C685+C687</f>
        <v>0</v>
      </c>
      <c r="D684" s="38">
        <f t="shared" ref="D684:E684" si="583">D685+D687</f>
        <v>0</v>
      </c>
      <c r="E684" s="38">
        <f t="shared" si="583"/>
        <v>0</v>
      </c>
      <c r="F684" s="38">
        <v>0</v>
      </c>
      <c r="G684" s="38">
        <v>0</v>
      </c>
      <c r="H684" s="38">
        <v>1.07816317063964</v>
      </c>
      <c r="I684" s="38">
        <f t="shared" ref="I684" si="584">I685+I687</f>
        <v>0</v>
      </c>
    </row>
    <row r="685" spans="1:9" s="32" customFormat="1" ht="31.5" x14ac:dyDescent="0.25">
      <c r="A685" s="37" t="s">
        <v>846</v>
      </c>
      <c r="B685" s="33" t="s">
        <v>495</v>
      </c>
      <c r="C685" s="38">
        <f>C686</f>
        <v>0</v>
      </c>
      <c r="D685" s="38">
        <f t="shared" ref="D685:E685" si="585">D686</f>
        <v>0</v>
      </c>
      <c r="E685" s="38">
        <f t="shared" si="585"/>
        <v>0</v>
      </c>
      <c r="F685" s="38">
        <f>SUM(C685:E685)/3</f>
        <v>0</v>
      </c>
      <c r="G685" s="38">
        <v>0</v>
      </c>
      <c r="H685" s="38">
        <v>1.07816317063964</v>
      </c>
      <c r="I685" s="38">
        <f>I686</f>
        <v>0</v>
      </c>
    </row>
    <row r="686" spans="1:9" s="32" customFormat="1" ht="15.75" x14ac:dyDescent="0.25">
      <c r="A686" s="37" t="s">
        <v>847</v>
      </c>
      <c r="B686" s="33" t="s">
        <v>237</v>
      </c>
      <c r="C686" s="38">
        <v>0</v>
      </c>
      <c r="D686" s="38">
        <v>0</v>
      </c>
      <c r="E686" s="38">
        <v>0</v>
      </c>
      <c r="F686" s="38">
        <f>SUM(C686:E686)/3</f>
        <v>0</v>
      </c>
      <c r="G686" s="38">
        <v>106590.69</v>
      </c>
      <c r="H686" s="38">
        <v>1.07816317063964</v>
      </c>
      <c r="I686" s="38">
        <f>(F686*G686*H686)/1000</f>
        <v>0</v>
      </c>
    </row>
    <row r="687" spans="1:9" s="32" customFormat="1" ht="31.5" x14ac:dyDescent="0.25">
      <c r="A687" s="37" t="s">
        <v>848</v>
      </c>
      <c r="B687" s="33" t="s">
        <v>496</v>
      </c>
      <c r="C687" s="38">
        <f>C688+C689</f>
        <v>0</v>
      </c>
      <c r="D687" s="38">
        <f t="shared" ref="D687:F687" si="586">D688+D689</f>
        <v>0</v>
      </c>
      <c r="E687" s="38">
        <f t="shared" si="586"/>
        <v>0</v>
      </c>
      <c r="F687" s="38">
        <f t="shared" si="586"/>
        <v>0</v>
      </c>
      <c r="G687" s="38" t="s">
        <v>13</v>
      </c>
      <c r="H687" s="38" t="s">
        <v>13</v>
      </c>
      <c r="I687" s="38">
        <f t="shared" ref="I687" si="587">I688+I689</f>
        <v>0</v>
      </c>
    </row>
    <row r="688" spans="1:9" s="32" customFormat="1" ht="15.75" x14ac:dyDescent="0.25">
      <c r="A688" s="37" t="s">
        <v>849</v>
      </c>
      <c r="B688" s="33" t="s">
        <v>237</v>
      </c>
      <c r="C688" s="38">
        <v>0</v>
      </c>
      <c r="D688" s="38">
        <v>0</v>
      </c>
      <c r="E688" s="38">
        <v>0</v>
      </c>
      <c r="F688" s="38">
        <f>SUM(C688:E688)/3</f>
        <v>0</v>
      </c>
      <c r="G688" s="38">
        <v>99284.36</v>
      </c>
      <c r="H688" s="38">
        <v>1.07816317063964</v>
      </c>
      <c r="I688" s="38">
        <f t="shared" ref="I688:I689" si="588">(F688*G688*H688)/1000</f>
        <v>0</v>
      </c>
    </row>
    <row r="689" spans="1:9" s="32" customFormat="1" ht="15.75" x14ac:dyDescent="0.25">
      <c r="A689" s="37" t="s">
        <v>850</v>
      </c>
      <c r="B689" s="33" t="s">
        <v>503</v>
      </c>
      <c r="C689" s="38">
        <v>0</v>
      </c>
      <c r="D689" s="38">
        <v>0</v>
      </c>
      <c r="E689" s="38">
        <v>0</v>
      </c>
      <c r="F689" s="38">
        <f>SUM(C689:E689)/3</f>
        <v>0</v>
      </c>
      <c r="G689" s="38">
        <v>2087685.36</v>
      </c>
      <c r="H689" s="38">
        <v>1.07816317063964</v>
      </c>
      <c r="I689" s="38">
        <f t="shared" si="588"/>
        <v>0</v>
      </c>
    </row>
    <row r="690" spans="1:9" s="32" customFormat="1" ht="63" x14ac:dyDescent="0.25">
      <c r="A690" s="37" t="s">
        <v>851</v>
      </c>
      <c r="B690" s="33" t="s">
        <v>505</v>
      </c>
      <c r="C690" s="38">
        <f>C691</f>
        <v>0</v>
      </c>
      <c r="D690" s="38">
        <f t="shared" ref="D690:E690" si="589">D691</f>
        <v>0</v>
      </c>
      <c r="E690" s="38">
        <f t="shared" si="589"/>
        <v>0</v>
      </c>
      <c r="F690" s="38">
        <f>F691</f>
        <v>0</v>
      </c>
      <c r="G690" s="38" t="s">
        <v>13</v>
      </c>
      <c r="H690" s="38" t="s">
        <v>13</v>
      </c>
      <c r="I690" s="38">
        <f>I691</f>
        <v>0</v>
      </c>
    </row>
    <row r="691" spans="1:9" s="32" customFormat="1" ht="15.75" x14ac:dyDescent="0.25">
      <c r="A691" s="37" t="s">
        <v>852</v>
      </c>
      <c r="B691" s="33" t="s">
        <v>503</v>
      </c>
      <c r="C691" s="38">
        <v>0</v>
      </c>
      <c r="D691" s="38">
        <v>0</v>
      </c>
      <c r="E691" s="38">
        <v>0</v>
      </c>
      <c r="F691" s="38">
        <f t="shared" ref="F691:F708" si="590">SUM(C691:E691)/3</f>
        <v>0</v>
      </c>
      <c r="G691" s="38">
        <v>5803408.7400000002</v>
      </c>
      <c r="H691" s="38">
        <v>1.07816317063964</v>
      </c>
      <c r="I691" s="38">
        <f t="shared" ref="I691" si="591">(F691*G691*H691)/1000</f>
        <v>0</v>
      </c>
    </row>
    <row r="692" spans="1:9" s="32" customFormat="1" ht="15.75" x14ac:dyDescent="0.25">
      <c r="A692" s="60" t="s">
        <v>436</v>
      </c>
      <c r="B692" s="28" t="s">
        <v>58</v>
      </c>
      <c r="C692" s="48">
        <f>C693+C700+C707+C709+C715</f>
        <v>3</v>
      </c>
      <c r="D692" s="48">
        <f t="shared" ref="D692:E692" si="592">D693+D700+D707+D709+D715</f>
        <v>0</v>
      </c>
      <c r="E692" s="48">
        <f t="shared" si="592"/>
        <v>0</v>
      </c>
      <c r="F692" s="48">
        <f t="shared" si="590"/>
        <v>1</v>
      </c>
      <c r="G692" s="25" t="s">
        <v>13</v>
      </c>
      <c r="H692" s="48" t="s">
        <v>13</v>
      </c>
      <c r="I692" s="25">
        <f t="shared" ref="I692" si="593">I693+I700+I707+I709+I715</f>
        <v>187.34404761584608</v>
      </c>
    </row>
    <row r="693" spans="1:9" s="32" customFormat="1" ht="15.75" x14ac:dyDescent="0.25">
      <c r="A693" s="37" t="s">
        <v>437</v>
      </c>
      <c r="B693" s="36" t="s">
        <v>229</v>
      </c>
      <c r="C693" s="35">
        <f>C694+C697</f>
        <v>0</v>
      </c>
      <c r="D693" s="35">
        <f t="shared" ref="D693:E693" si="594">D694+D697</f>
        <v>0</v>
      </c>
      <c r="E693" s="35">
        <f t="shared" si="594"/>
        <v>0</v>
      </c>
      <c r="F693" s="35">
        <f t="shared" si="590"/>
        <v>0</v>
      </c>
      <c r="G693" s="35" t="s">
        <v>13</v>
      </c>
      <c r="H693" s="35" t="s">
        <v>13</v>
      </c>
      <c r="I693" s="35">
        <f t="shared" ref="I693" si="595">I694+I697</f>
        <v>0</v>
      </c>
    </row>
    <row r="694" spans="1:9" s="32" customFormat="1" ht="15.75" x14ac:dyDescent="0.25">
      <c r="A694" s="61" t="s">
        <v>438</v>
      </c>
      <c r="B694" s="55" t="s">
        <v>231</v>
      </c>
      <c r="C694" s="38">
        <f>C695+C696</f>
        <v>0</v>
      </c>
      <c r="D694" s="38">
        <f t="shared" ref="D694:E694" si="596">D695+D696</f>
        <v>0</v>
      </c>
      <c r="E694" s="38">
        <f t="shared" si="596"/>
        <v>0</v>
      </c>
      <c r="F694" s="38">
        <f t="shared" si="590"/>
        <v>0</v>
      </c>
      <c r="G694" s="38">
        <v>0</v>
      </c>
      <c r="H694" s="38">
        <v>1.07816317063964</v>
      </c>
      <c r="I694" s="38">
        <f t="shared" ref="I694" si="597">I695+I696</f>
        <v>0</v>
      </c>
    </row>
    <row r="695" spans="1:9" s="32" customFormat="1" ht="15.75" x14ac:dyDescent="0.25">
      <c r="A695" s="61" t="s">
        <v>853</v>
      </c>
      <c r="B695" s="33" t="s">
        <v>237</v>
      </c>
      <c r="C695" s="38">
        <v>0</v>
      </c>
      <c r="D695" s="38">
        <v>0</v>
      </c>
      <c r="E695" s="38">
        <v>0</v>
      </c>
      <c r="F695" s="38">
        <f t="shared" si="590"/>
        <v>0</v>
      </c>
      <c r="G695" s="38">
        <v>425611.05</v>
      </c>
      <c r="H695" s="38">
        <v>1.07816317063964</v>
      </c>
      <c r="I695" s="38">
        <f>(F695*G695*H695)/1000</f>
        <v>0</v>
      </c>
    </row>
    <row r="696" spans="1:9" s="32" customFormat="1" ht="15.75" x14ac:dyDescent="0.25">
      <c r="A696" s="61" t="s">
        <v>854</v>
      </c>
      <c r="B696" s="33" t="s">
        <v>503</v>
      </c>
      <c r="C696" s="38">
        <v>0</v>
      </c>
      <c r="D696" s="38">
        <v>0</v>
      </c>
      <c r="E696" s="38">
        <v>0</v>
      </c>
      <c r="F696" s="38">
        <f t="shared" si="590"/>
        <v>0</v>
      </c>
      <c r="G696" s="38">
        <v>5046453.3899999997</v>
      </c>
      <c r="H696" s="38">
        <v>1.07816317063964</v>
      </c>
      <c r="I696" s="38">
        <f>(F696*G696*H696)/1000</f>
        <v>0</v>
      </c>
    </row>
    <row r="697" spans="1:9" s="32" customFormat="1" ht="31.5" x14ac:dyDescent="0.25">
      <c r="A697" s="61" t="s">
        <v>855</v>
      </c>
      <c r="B697" s="55" t="s">
        <v>20</v>
      </c>
      <c r="C697" s="38">
        <f>C698+C699</f>
        <v>0</v>
      </c>
      <c r="D697" s="38">
        <f t="shared" ref="D697:E697" si="598">D698+D699</f>
        <v>0</v>
      </c>
      <c r="E697" s="38">
        <f t="shared" si="598"/>
        <v>0</v>
      </c>
      <c r="F697" s="35">
        <f t="shared" si="590"/>
        <v>0</v>
      </c>
      <c r="G697" s="38" t="s">
        <v>13</v>
      </c>
      <c r="H697" s="38" t="s">
        <v>13</v>
      </c>
      <c r="I697" s="38">
        <f>I698+I699</f>
        <v>0</v>
      </c>
    </row>
    <row r="698" spans="1:9" s="32" customFormat="1" ht="15.75" x14ac:dyDescent="0.25">
      <c r="A698" s="61" t="s">
        <v>856</v>
      </c>
      <c r="B698" s="33" t="s">
        <v>237</v>
      </c>
      <c r="C698" s="38">
        <v>0</v>
      </c>
      <c r="D698" s="38">
        <v>0</v>
      </c>
      <c r="E698" s="38">
        <v>0</v>
      </c>
      <c r="F698" s="38">
        <f t="shared" si="590"/>
        <v>0</v>
      </c>
      <c r="G698" s="38">
        <v>2441630.5099999998</v>
      </c>
      <c r="H698" s="38">
        <v>1.07816317063964</v>
      </c>
      <c r="I698" s="38">
        <f>(F698*G698*H698)/1000</f>
        <v>0</v>
      </c>
    </row>
    <row r="699" spans="1:9" s="32" customFormat="1" ht="15.75" x14ac:dyDescent="0.25">
      <c r="A699" s="61" t="s">
        <v>857</v>
      </c>
      <c r="B699" s="33" t="s">
        <v>503</v>
      </c>
      <c r="C699" s="38">
        <v>0</v>
      </c>
      <c r="D699" s="38">
        <v>0</v>
      </c>
      <c r="E699" s="38">
        <v>0</v>
      </c>
      <c r="F699" s="38">
        <f t="shared" si="590"/>
        <v>0</v>
      </c>
      <c r="G699" s="38">
        <v>5237065.42</v>
      </c>
      <c r="H699" s="38">
        <v>1.07816317063964</v>
      </c>
      <c r="I699" s="38">
        <f>(F699*G699*H699)/1000</f>
        <v>0</v>
      </c>
    </row>
    <row r="700" spans="1:9" s="32" customFormat="1" ht="15.75" x14ac:dyDescent="0.25">
      <c r="A700" s="37" t="s">
        <v>439</v>
      </c>
      <c r="B700" s="36" t="s">
        <v>233</v>
      </c>
      <c r="C700" s="35">
        <f>C701+C703</f>
        <v>3</v>
      </c>
      <c r="D700" s="35">
        <f t="shared" ref="D700:E700" si="599">D701+D703</f>
        <v>0</v>
      </c>
      <c r="E700" s="35">
        <f t="shared" si="599"/>
        <v>0</v>
      </c>
      <c r="F700" s="35">
        <f t="shared" si="590"/>
        <v>1</v>
      </c>
      <c r="G700" s="35" t="s">
        <v>13</v>
      </c>
      <c r="H700" s="35" t="s">
        <v>13</v>
      </c>
      <c r="I700" s="35">
        <f t="shared" ref="I700" si="600">I701+I703</f>
        <v>187.34404761584608</v>
      </c>
    </row>
    <row r="701" spans="1:9" s="32" customFormat="1" ht="15.75" x14ac:dyDescent="0.25">
      <c r="A701" s="37" t="s">
        <v>440</v>
      </c>
      <c r="B701" s="33" t="s">
        <v>235</v>
      </c>
      <c r="C701" s="39">
        <f>C702</f>
        <v>3</v>
      </c>
      <c r="D701" s="39">
        <f t="shared" ref="D701:E701" si="601">D702</f>
        <v>0</v>
      </c>
      <c r="E701" s="39">
        <f t="shared" si="601"/>
        <v>0</v>
      </c>
      <c r="F701" s="39">
        <f t="shared" si="590"/>
        <v>1</v>
      </c>
      <c r="G701" s="38" t="s">
        <v>13</v>
      </c>
      <c r="H701" s="39" t="s">
        <v>13</v>
      </c>
      <c r="I701" s="38">
        <f t="shared" ref="I701" si="602">I702</f>
        <v>187.34404761584608</v>
      </c>
    </row>
    <row r="702" spans="1:9" s="32" customFormat="1" ht="63" x14ac:dyDescent="0.25">
      <c r="A702" s="37" t="s">
        <v>858</v>
      </c>
      <c r="B702" s="33" t="s">
        <v>497</v>
      </c>
      <c r="C702" s="39">
        <v>3</v>
      </c>
      <c r="D702" s="39">
        <v>0</v>
      </c>
      <c r="E702" s="39">
        <v>0</v>
      </c>
      <c r="F702" s="38">
        <f t="shared" si="590"/>
        <v>1</v>
      </c>
      <c r="G702" s="38">
        <v>173762.24</v>
      </c>
      <c r="H702" s="38">
        <v>1.07816317063964</v>
      </c>
      <c r="I702" s="38">
        <f>(F702*G702*H702)/1000</f>
        <v>187.34404761584608</v>
      </c>
    </row>
    <row r="703" spans="1:9" s="32" customFormat="1" ht="15.75" x14ac:dyDescent="0.25">
      <c r="A703" s="37" t="s">
        <v>859</v>
      </c>
      <c r="B703" s="33" t="s">
        <v>237</v>
      </c>
      <c r="C703" s="39">
        <f>C704+C706</f>
        <v>0</v>
      </c>
      <c r="D703" s="39">
        <f t="shared" ref="D703:E703" si="603">D704+D706</f>
        <v>0</v>
      </c>
      <c r="E703" s="39">
        <f t="shared" si="603"/>
        <v>0</v>
      </c>
      <c r="F703" s="39">
        <f t="shared" si="590"/>
        <v>0</v>
      </c>
      <c r="G703" s="38" t="s">
        <v>13</v>
      </c>
      <c r="H703" s="39" t="s">
        <v>13</v>
      </c>
      <c r="I703" s="38">
        <f t="shared" ref="I703" si="604">I704+I706</f>
        <v>0</v>
      </c>
    </row>
    <row r="704" spans="1:9" s="32" customFormat="1" ht="31.5" x14ac:dyDescent="0.25">
      <c r="A704" s="61" t="s">
        <v>860</v>
      </c>
      <c r="B704" s="33" t="s">
        <v>239</v>
      </c>
      <c r="C704" s="38">
        <f>C705</f>
        <v>0</v>
      </c>
      <c r="D704" s="38">
        <f t="shared" ref="D704:E704" si="605">D705</f>
        <v>0</v>
      </c>
      <c r="E704" s="38">
        <f t="shared" si="605"/>
        <v>0</v>
      </c>
      <c r="F704" s="38">
        <f t="shared" si="590"/>
        <v>0</v>
      </c>
      <c r="G704" s="38">
        <v>0</v>
      </c>
      <c r="H704" s="38">
        <v>1.07816317063964</v>
      </c>
      <c r="I704" s="38">
        <f t="shared" ref="I704" si="606">I705</f>
        <v>0</v>
      </c>
    </row>
    <row r="705" spans="1:9" s="32" customFormat="1" ht="78.75" x14ac:dyDescent="0.25">
      <c r="A705" s="61" t="s">
        <v>861</v>
      </c>
      <c r="B705" s="33" t="s">
        <v>498</v>
      </c>
      <c r="C705" s="38">
        <v>0</v>
      </c>
      <c r="D705" s="39">
        <v>0</v>
      </c>
      <c r="E705" s="39">
        <v>0</v>
      </c>
      <c r="F705" s="38">
        <f t="shared" si="590"/>
        <v>0</v>
      </c>
      <c r="G705" s="38">
        <v>5167182.76</v>
      </c>
      <c r="H705" s="38">
        <v>1.07816317063964</v>
      </c>
      <c r="I705" s="38">
        <f>(F705*G705*H705)/1000</f>
        <v>0</v>
      </c>
    </row>
    <row r="706" spans="1:9" s="32" customFormat="1" ht="31.5" x14ac:dyDescent="0.25">
      <c r="A706" s="61" t="s">
        <v>862</v>
      </c>
      <c r="B706" s="33" t="s">
        <v>241</v>
      </c>
      <c r="C706" s="38">
        <v>0</v>
      </c>
      <c r="D706" s="38">
        <v>0</v>
      </c>
      <c r="E706" s="38">
        <v>0</v>
      </c>
      <c r="F706" s="38">
        <f t="shared" si="590"/>
        <v>0</v>
      </c>
      <c r="G706" s="38">
        <v>0</v>
      </c>
      <c r="H706" s="38">
        <v>1.07816317063964</v>
      </c>
      <c r="I706" s="38">
        <f t="shared" ref="I706" si="607">(F706*G706*H706)/1000</f>
        <v>0</v>
      </c>
    </row>
    <row r="707" spans="1:9" s="32" customFormat="1" ht="15.75" x14ac:dyDescent="0.25">
      <c r="A707" s="37" t="s">
        <v>441</v>
      </c>
      <c r="B707" s="36" t="s">
        <v>243</v>
      </c>
      <c r="C707" s="35">
        <f>SUM(C708)</f>
        <v>0</v>
      </c>
      <c r="D707" s="35">
        <f t="shared" ref="D707" si="608">SUM(D708)</f>
        <v>0</v>
      </c>
      <c r="E707" s="35">
        <v>0</v>
      </c>
      <c r="F707" s="35">
        <f t="shared" si="590"/>
        <v>0</v>
      </c>
      <c r="G707" s="35" t="s">
        <v>13</v>
      </c>
      <c r="H707" s="35" t="s">
        <v>13</v>
      </c>
      <c r="I707" s="35">
        <f>SUM(I708)</f>
        <v>0</v>
      </c>
    </row>
    <row r="708" spans="1:9" s="32" customFormat="1" ht="15.75" x14ac:dyDescent="0.25">
      <c r="A708" s="61" t="s">
        <v>442</v>
      </c>
      <c r="B708" s="33" t="s">
        <v>237</v>
      </c>
      <c r="C708" s="38">
        <v>0</v>
      </c>
      <c r="D708" s="38">
        <v>0</v>
      </c>
      <c r="E708" s="38">
        <v>0</v>
      </c>
      <c r="F708" s="38">
        <f t="shared" si="590"/>
        <v>0</v>
      </c>
      <c r="G708" s="38">
        <v>0</v>
      </c>
      <c r="H708" s="38">
        <v>1.07816317063964</v>
      </c>
      <c r="I708" s="38">
        <f>(F708*G708*H708)/1000</f>
        <v>0</v>
      </c>
    </row>
    <row r="709" spans="1:9" s="32" customFormat="1" ht="15.75" x14ac:dyDescent="0.25">
      <c r="A709" s="37" t="s">
        <v>863</v>
      </c>
      <c r="B709" s="33" t="s">
        <v>504</v>
      </c>
      <c r="C709" s="38">
        <f>C710+C712</f>
        <v>0</v>
      </c>
      <c r="D709" s="38">
        <f t="shared" ref="D709:E709" si="609">D710+D712</f>
        <v>0</v>
      </c>
      <c r="E709" s="38">
        <f t="shared" si="609"/>
        <v>0</v>
      </c>
      <c r="F709" s="38">
        <f>(C709+D709+E709)/3</f>
        <v>0</v>
      </c>
      <c r="G709" s="38" t="s">
        <v>13</v>
      </c>
      <c r="H709" s="38" t="s">
        <v>13</v>
      </c>
      <c r="I709" s="38">
        <f t="shared" ref="I709" si="610">I710+I712</f>
        <v>0</v>
      </c>
    </row>
    <row r="710" spans="1:9" s="32" customFormat="1" ht="31.5" x14ac:dyDescent="0.25">
      <c r="A710" s="37" t="s">
        <v>864</v>
      </c>
      <c r="B710" s="33" t="s">
        <v>495</v>
      </c>
      <c r="C710" s="38">
        <f>C711</f>
        <v>0</v>
      </c>
      <c r="D710" s="38">
        <f t="shared" ref="D710:E710" si="611">D711</f>
        <v>0</v>
      </c>
      <c r="E710" s="38">
        <f t="shared" si="611"/>
        <v>0</v>
      </c>
      <c r="F710" s="38">
        <f>SUM(C710:E710)/3</f>
        <v>0</v>
      </c>
      <c r="G710" s="38">
        <v>0</v>
      </c>
      <c r="H710" s="38">
        <v>1.07816317063964</v>
      </c>
      <c r="I710" s="38">
        <f>I711</f>
        <v>0</v>
      </c>
    </row>
    <row r="711" spans="1:9" s="32" customFormat="1" ht="15.75" x14ac:dyDescent="0.25">
      <c r="A711" s="37" t="s">
        <v>865</v>
      </c>
      <c r="B711" s="33" t="s">
        <v>237</v>
      </c>
      <c r="C711" s="38">
        <v>0</v>
      </c>
      <c r="D711" s="39">
        <v>0</v>
      </c>
      <c r="E711" s="39">
        <v>0</v>
      </c>
      <c r="F711" s="38">
        <f>SUM(C711:E711)/3</f>
        <v>0</v>
      </c>
      <c r="G711" s="38">
        <v>106590.69</v>
      </c>
      <c r="H711" s="38">
        <v>1.07816317063964</v>
      </c>
      <c r="I711" s="38">
        <f>(F711*G711*H711)/1000</f>
        <v>0</v>
      </c>
    </row>
    <row r="712" spans="1:9" s="32" customFormat="1" ht="31.5" x14ac:dyDescent="0.25">
      <c r="A712" s="37" t="s">
        <v>866</v>
      </c>
      <c r="B712" s="33" t="s">
        <v>496</v>
      </c>
      <c r="C712" s="38">
        <f>C713+C714</f>
        <v>0</v>
      </c>
      <c r="D712" s="38">
        <f t="shared" ref="D712:F712" si="612">D713+D714</f>
        <v>0</v>
      </c>
      <c r="E712" s="38">
        <f t="shared" si="612"/>
        <v>0</v>
      </c>
      <c r="F712" s="38">
        <f t="shared" si="612"/>
        <v>0</v>
      </c>
      <c r="G712" s="38" t="s">
        <v>13</v>
      </c>
      <c r="H712" s="38" t="s">
        <v>13</v>
      </c>
      <c r="I712" s="38">
        <f t="shared" ref="I712" si="613">I713+I714</f>
        <v>0</v>
      </c>
    </row>
    <row r="713" spans="1:9" s="32" customFormat="1" ht="15.75" x14ac:dyDescent="0.25">
      <c r="A713" s="37" t="s">
        <v>867</v>
      </c>
      <c r="B713" s="33" t="s">
        <v>237</v>
      </c>
      <c r="C713" s="38">
        <v>0</v>
      </c>
      <c r="D713" s="39">
        <v>0</v>
      </c>
      <c r="E713" s="39">
        <v>0</v>
      </c>
      <c r="F713" s="38">
        <f>SUM(C713:E713)/3</f>
        <v>0</v>
      </c>
      <c r="G713" s="38">
        <v>99284.36</v>
      </c>
      <c r="H713" s="38">
        <v>1.07816317063964</v>
      </c>
      <c r="I713" s="38">
        <f t="shared" ref="I713:I714" si="614">(F713*G713*H713)/1000</f>
        <v>0</v>
      </c>
    </row>
    <row r="714" spans="1:9" s="32" customFormat="1" ht="15.75" x14ac:dyDescent="0.25">
      <c r="A714" s="37" t="s">
        <v>868</v>
      </c>
      <c r="B714" s="33" t="s">
        <v>503</v>
      </c>
      <c r="C714" s="38">
        <v>0</v>
      </c>
      <c r="D714" s="39">
        <v>0</v>
      </c>
      <c r="E714" s="39">
        <v>0</v>
      </c>
      <c r="F714" s="38">
        <f>SUM(C714:E714)/3</f>
        <v>0</v>
      </c>
      <c r="G714" s="38">
        <v>2087685.36</v>
      </c>
      <c r="H714" s="38">
        <v>1.07816317063964</v>
      </c>
      <c r="I714" s="38">
        <f t="shared" si="614"/>
        <v>0</v>
      </c>
    </row>
    <row r="715" spans="1:9" s="32" customFormat="1" ht="63" x14ac:dyDescent="0.25">
      <c r="A715" s="37" t="s">
        <v>869</v>
      </c>
      <c r="B715" s="33" t="s">
        <v>505</v>
      </c>
      <c r="C715" s="38">
        <f>C716</f>
        <v>0</v>
      </c>
      <c r="D715" s="38">
        <f t="shared" ref="D715:E715" si="615">D716</f>
        <v>0</v>
      </c>
      <c r="E715" s="38">
        <f t="shared" si="615"/>
        <v>0</v>
      </c>
      <c r="F715" s="38">
        <f>F716</f>
        <v>0</v>
      </c>
      <c r="G715" s="38" t="s">
        <v>13</v>
      </c>
      <c r="H715" s="38" t="s">
        <v>13</v>
      </c>
      <c r="I715" s="38">
        <f>I716</f>
        <v>0</v>
      </c>
    </row>
    <row r="716" spans="1:9" s="32" customFormat="1" ht="15.75" x14ac:dyDescent="0.25">
      <c r="A716" s="37" t="s">
        <v>870</v>
      </c>
      <c r="B716" s="33" t="s">
        <v>503</v>
      </c>
      <c r="C716" s="38">
        <v>0</v>
      </c>
      <c r="D716" s="39">
        <v>0</v>
      </c>
      <c r="E716" s="39">
        <v>0</v>
      </c>
      <c r="F716" s="38">
        <f>SUM(C716:E716)/3</f>
        <v>0</v>
      </c>
      <c r="G716" s="38">
        <v>5803408.7400000002</v>
      </c>
      <c r="H716" s="38">
        <v>1.07816317063964</v>
      </c>
      <c r="I716" s="38">
        <f t="shared" ref="I716" si="616">(F716*G716*H716)/1000</f>
        <v>0</v>
      </c>
    </row>
    <row r="717" spans="1:9" s="32" customFormat="1" ht="78.75" x14ac:dyDescent="0.25">
      <c r="A717" s="59" t="s">
        <v>443</v>
      </c>
      <c r="B717" s="28" t="s">
        <v>17</v>
      </c>
      <c r="C717" s="48">
        <f>C718+C749</f>
        <v>1562.4</v>
      </c>
      <c r="D717" s="48">
        <f t="shared" ref="D717:E717" si="617">D718+D749</f>
        <v>1081.5900000000001</v>
      </c>
      <c r="E717" s="48">
        <f t="shared" si="617"/>
        <v>2020.89</v>
      </c>
      <c r="F717" s="48">
        <f>SUM(C717:E717)/3</f>
        <v>1554.96</v>
      </c>
      <c r="G717" s="48" t="s">
        <v>13</v>
      </c>
      <c r="H717" s="48" t="s">
        <v>13</v>
      </c>
      <c r="I717" s="25">
        <f t="shared" ref="I717" si="618">I718+I749</f>
        <v>25369.337199937199</v>
      </c>
    </row>
    <row r="718" spans="1:9" s="32" customFormat="1" ht="15.75" x14ac:dyDescent="0.25">
      <c r="A718" s="62" t="s">
        <v>444</v>
      </c>
      <c r="B718" s="28" t="s">
        <v>54</v>
      </c>
      <c r="C718" s="56">
        <f>C719+C735</f>
        <v>939.30000000000007</v>
      </c>
      <c r="D718" s="56">
        <f t="shared" ref="D718:E718" si="619">D719+D735</f>
        <v>1081.5900000000001</v>
      </c>
      <c r="E718" s="56">
        <f t="shared" si="619"/>
        <v>2020.89</v>
      </c>
      <c r="F718" s="30">
        <f>SUM(C718:E718)/3</f>
        <v>1347.2600000000002</v>
      </c>
      <c r="G718" s="56" t="s">
        <v>13</v>
      </c>
      <c r="H718" s="57" t="s">
        <v>13</v>
      </c>
      <c r="I718" s="58">
        <f t="shared" ref="I718" si="620">I719+I735</f>
        <v>22984.368831703283</v>
      </c>
    </row>
    <row r="719" spans="1:9" s="32" customFormat="1" ht="15.75" x14ac:dyDescent="0.25">
      <c r="A719" s="37" t="s">
        <v>445</v>
      </c>
      <c r="B719" s="36" t="s">
        <v>255</v>
      </c>
      <c r="C719" s="35">
        <f>SUM(C720:C734)</f>
        <v>939.30000000000007</v>
      </c>
      <c r="D719" s="35">
        <f t="shared" ref="D719:E719" si="621">SUM(D720:D734)</f>
        <v>616.59</v>
      </c>
      <c r="E719" s="35">
        <f t="shared" si="621"/>
        <v>2020.89</v>
      </c>
      <c r="F719" s="35">
        <f>SUM(F720:F734)</f>
        <v>1936.2600000000002</v>
      </c>
      <c r="G719" s="35" t="s">
        <v>13</v>
      </c>
      <c r="H719" s="35" t="s">
        <v>13</v>
      </c>
      <c r="I719" s="35">
        <f>SUM(I720:I734)</f>
        <v>15467.374289711388</v>
      </c>
    </row>
    <row r="720" spans="1:9" s="32" customFormat="1" ht="47.25" x14ac:dyDescent="0.25">
      <c r="A720" s="63" t="s">
        <v>446</v>
      </c>
      <c r="B720" s="33" t="s">
        <v>257</v>
      </c>
      <c r="C720" s="38">
        <v>0</v>
      </c>
      <c r="D720" s="39">
        <v>0</v>
      </c>
      <c r="E720" s="39">
        <v>0</v>
      </c>
      <c r="F720" s="38">
        <f>SUM(C720:E720)/3</f>
        <v>0</v>
      </c>
      <c r="G720" s="38">
        <v>48090.43</v>
      </c>
      <c r="H720" s="38">
        <v>1.07816317063964</v>
      </c>
      <c r="I720" s="38">
        <f t="shared" ref="I720" si="622">(F720*G720*H720)/1000</f>
        <v>0</v>
      </c>
    </row>
    <row r="721" spans="1:9" s="32" customFormat="1" ht="47.25" x14ac:dyDescent="0.25">
      <c r="A721" s="63" t="s">
        <v>447</v>
      </c>
      <c r="B721" s="33" t="s">
        <v>43</v>
      </c>
      <c r="C721" s="38">
        <v>0</v>
      </c>
      <c r="D721" s="38">
        <v>0</v>
      </c>
      <c r="E721" s="38">
        <v>0</v>
      </c>
      <c r="F721" s="38">
        <v>0</v>
      </c>
      <c r="G721" s="38">
        <v>45887.199999999997</v>
      </c>
      <c r="H721" s="38">
        <v>1.07816317063964</v>
      </c>
      <c r="I721" s="38">
        <f>(F721*G721*H721)/1000</f>
        <v>0</v>
      </c>
    </row>
    <row r="722" spans="1:9" s="32" customFormat="1" ht="47.25" x14ac:dyDescent="0.25">
      <c r="A722" s="63" t="s">
        <v>448</v>
      </c>
      <c r="B722" s="33" t="s">
        <v>43</v>
      </c>
      <c r="C722" s="38">
        <v>0</v>
      </c>
      <c r="D722" s="38">
        <v>0</v>
      </c>
      <c r="E722" s="38">
        <v>0</v>
      </c>
      <c r="F722" s="38">
        <f>SUM(C722:E722)/3</f>
        <v>0</v>
      </c>
      <c r="G722" s="38">
        <v>0</v>
      </c>
      <c r="H722" s="38">
        <v>1.07816317063964</v>
      </c>
      <c r="I722" s="38">
        <f t="shared" ref="I722:I734" si="623">(F722*G722*H722)/1000</f>
        <v>0</v>
      </c>
    </row>
    <row r="723" spans="1:9" s="32" customFormat="1" ht="47.25" x14ac:dyDescent="0.25">
      <c r="A723" s="63" t="s">
        <v>449</v>
      </c>
      <c r="B723" s="33" t="s">
        <v>261</v>
      </c>
      <c r="C723" s="38">
        <f>100*0.93</f>
        <v>93</v>
      </c>
      <c r="D723" s="38">
        <f>163*0.93</f>
        <v>151.59</v>
      </c>
      <c r="E723" s="38">
        <f>63*0.93</f>
        <v>58.59</v>
      </c>
      <c r="F723" s="38">
        <f>(C723+D723+E723)/3</f>
        <v>101.06</v>
      </c>
      <c r="G723" s="38">
        <v>19777.22</v>
      </c>
      <c r="H723" s="38">
        <v>1.07816317063964</v>
      </c>
      <c r="I723" s="38">
        <f t="shared" si="623"/>
        <v>2154.9094765987061</v>
      </c>
    </row>
    <row r="724" spans="1:9" s="32" customFormat="1" ht="47.25" x14ac:dyDescent="0.25">
      <c r="A724" s="63" t="s">
        <v>450</v>
      </c>
      <c r="B724" s="33" t="s">
        <v>44</v>
      </c>
      <c r="C724" s="38">
        <v>0</v>
      </c>
      <c r="D724" s="38">
        <v>0</v>
      </c>
      <c r="E724" s="38">
        <v>0</v>
      </c>
      <c r="F724" s="38">
        <f>SUM(C724:E724)/3</f>
        <v>0</v>
      </c>
      <c r="G724" s="38">
        <v>18655.3</v>
      </c>
      <c r="H724" s="38">
        <v>1.07816317063964</v>
      </c>
      <c r="I724" s="38">
        <f t="shared" si="623"/>
        <v>0</v>
      </c>
    </row>
    <row r="725" spans="1:9" s="32" customFormat="1" ht="47.25" x14ac:dyDescent="0.25">
      <c r="A725" s="63" t="s">
        <v>451</v>
      </c>
      <c r="B725" s="33" t="s">
        <v>44</v>
      </c>
      <c r="C725" s="38">
        <v>0</v>
      </c>
      <c r="D725" s="38">
        <v>0</v>
      </c>
      <c r="E725" s="38">
        <v>0</v>
      </c>
      <c r="F725" s="38">
        <f>SUM(C725:E725)/3</f>
        <v>0</v>
      </c>
      <c r="G725" s="38">
        <v>0</v>
      </c>
      <c r="H725" s="38">
        <v>1.07816317063964</v>
      </c>
      <c r="I725" s="38">
        <f t="shared" si="623"/>
        <v>0</v>
      </c>
    </row>
    <row r="726" spans="1:9" s="32" customFormat="1" ht="47.25" x14ac:dyDescent="0.25">
      <c r="A726" s="63" t="s">
        <v>451</v>
      </c>
      <c r="B726" s="33" t="s">
        <v>261</v>
      </c>
      <c r="C726" s="38">
        <v>0</v>
      </c>
      <c r="D726" s="38">
        <v>0</v>
      </c>
      <c r="E726" s="38">
        <v>0</v>
      </c>
      <c r="F726" s="38">
        <f>SUM(C726:E726)/3</f>
        <v>0</v>
      </c>
      <c r="G726" s="38">
        <v>0</v>
      </c>
      <c r="H726" s="38">
        <v>1.07816317063964</v>
      </c>
      <c r="I726" s="38">
        <f t="shared" si="623"/>
        <v>0</v>
      </c>
    </row>
    <row r="727" spans="1:9" s="32" customFormat="1" ht="47.25" x14ac:dyDescent="0.25">
      <c r="A727" s="63" t="s">
        <v>451</v>
      </c>
      <c r="B727" s="33" t="s">
        <v>50</v>
      </c>
      <c r="C727" s="38">
        <v>0</v>
      </c>
      <c r="D727" s="38">
        <v>0</v>
      </c>
      <c r="E727" s="38">
        <v>0</v>
      </c>
      <c r="F727" s="38">
        <f>SUM(C727:E727)/3</f>
        <v>0</v>
      </c>
      <c r="G727" s="38">
        <v>0</v>
      </c>
      <c r="H727" s="38">
        <v>1.07816317063964</v>
      </c>
      <c r="I727" s="38">
        <f t="shared" si="623"/>
        <v>0</v>
      </c>
    </row>
    <row r="728" spans="1:9" s="32" customFormat="1" ht="47.25" x14ac:dyDescent="0.25">
      <c r="A728" s="63" t="s">
        <v>451</v>
      </c>
      <c r="B728" s="33" t="s">
        <v>50</v>
      </c>
      <c r="C728" s="38">
        <v>0</v>
      </c>
      <c r="D728" s="38">
        <v>0</v>
      </c>
      <c r="E728" s="38">
        <v>0</v>
      </c>
      <c r="F728" s="38">
        <f>SUM(C728:E728)/3</f>
        <v>0</v>
      </c>
      <c r="G728" s="38">
        <v>0</v>
      </c>
      <c r="H728" s="38">
        <v>1.07816317063964</v>
      </c>
      <c r="I728" s="38">
        <f t="shared" si="623"/>
        <v>0</v>
      </c>
    </row>
    <row r="729" spans="1:9" s="32" customFormat="1" ht="47.25" x14ac:dyDescent="0.25">
      <c r="A729" s="63" t="s">
        <v>452</v>
      </c>
      <c r="B729" s="33" t="s">
        <v>45</v>
      </c>
      <c r="C729" s="38">
        <f>910*0.93</f>
        <v>846.30000000000007</v>
      </c>
      <c r="D729" s="38">
        <f>500*0.93</f>
        <v>465</v>
      </c>
      <c r="E729" s="38">
        <f>910*0.93</f>
        <v>846.30000000000007</v>
      </c>
      <c r="F729" s="38">
        <f>(C729+D729+E729)/3</f>
        <v>719.20000000000016</v>
      </c>
      <c r="G729" s="38">
        <v>9049.08</v>
      </c>
      <c r="H729" s="38">
        <v>1.07816317063964</v>
      </c>
      <c r="I729" s="38">
        <f t="shared" si="623"/>
        <v>7016.7919367763261</v>
      </c>
    </row>
    <row r="730" spans="1:9" s="32" customFormat="1" ht="47.25" x14ac:dyDescent="0.25">
      <c r="A730" s="63" t="s">
        <v>453</v>
      </c>
      <c r="B730" s="33" t="s">
        <v>45</v>
      </c>
      <c r="C730" s="38">
        <v>0</v>
      </c>
      <c r="D730" s="38">
        <v>0</v>
      </c>
      <c r="E730" s="38">
        <v>0</v>
      </c>
      <c r="F730" s="38">
        <f>SUM(C730:E730)/3</f>
        <v>0</v>
      </c>
      <c r="G730" s="38">
        <v>0</v>
      </c>
      <c r="H730" s="38">
        <v>1.07816317063964</v>
      </c>
      <c r="I730" s="38">
        <f t="shared" si="623"/>
        <v>0</v>
      </c>
    </row>
    <row r="731" spans="1:9" s="32" customFormat="1" ht="47.25" x14ac:dyDescent="0.25">
      <c r="A731" s="63" t="s">
        <v>454</v>
      </c>
      <c r="B731" s="33" t="s">
        <v>46</v>
      </c>
      <c r="C731" s="38">
        <v>0</v>
      </c>
      <c r="D731" s="38">
        <v>0</v>
      </c>
      <c r="E731" s="38">
        <f>1200*0.93</f>
        <v>1116</v>
      </c>
      <c r="F731" s="38">
        <f>E731</f>
        <v>1116</v>
      </c>
      <c r="G731" s="38">
        <v>5232.3100000000004</v>
      </c>
      <c r="H731" s="38">
        <v>1.07816317063964</v>
      </c>
      <c r="I731" s="38">
        <f t="shared" si="623"/>
        <v>6295.6728763363562</v>
      </c>
    </row>
    <row r="732" spans="1:9" s="32" customFormat="1" ht="47.25" x14ac:dyDescent="0.25">
      <c r="A732" s="63" t="s">
        <v>455</v>
      </c>
      <c r="B732" s="33" t="s">
        <v>46</v>
      </c>
      <c r="C732" s="38">
        <v>0</v>
      </c>
      <c r="D732" s="38">
        <v>0</v>
      </c>
      <c r="E732" s="38">
        <v>0</v>
      </c>
      <c r="F732" s="38">
        <f>SUM(C732:E732)/3</f>
        <v>0</v>
      </c>
      <c r="G732" s="38">
        <v>0</v>
      </c>
      <c r="H732" s="38">
        <v>1.07816317063964</v>
      </c>
      <c r="I732" s="38">
        <f t="shared" si="623"/>
        <v>0</v>
      </c>
    </row>
    <row r="733" spans="1:9" s="32" customFormat="1" ht="47.25" x14ac:dyDescent="0.25">
      <c r="A733" s="63" t="s">
        <v>456</v>
      </c>
      <c r="B733" s="33" t="s">
        <v>47</v>
      </c>
      <c r="C733" s="38">
        <v>0</v>
      </c>
      <c r="D733" s="38">
        <v>0</v>
      </c>
      <c r="E733" s="38">
        <v>0</v>
      </c>
      <c r="F733" s="38">
        <f>SUM(C733:E733)/3</f>
        <v>0</v>
      </c>
      <c r="G733" s="38">
        <v>3816.37</v>
      </c>
      <c r="H733" s="38">
        <v>1.07816317063964</v>
      </c>
      <c r="I733" s="38">
        <f t="shared" si="623"/>
        <v>0</v>
      </c>
    </row>
    <row r="734" spans="1:9" s="32" customFormat="1" ht="47.25" x14ac:dyDescent="0.25">
      <c r="A734" s="63" t="s">
        <v>871</v>
      </c>
      <c r="B734" s="33" t="s">
        <v>270</v>
      </c>
      <c r="C734" s="38">
        <v>0</v>
      </c>
      <c r="D734" s="38">
        <v>0</v>
      </c>
      <c r="E734" s="38">
        <v>0</v>
      </c>
      <c r="F734" s="38">
        <v>0</v>
      </c>
      <c r="G734" s="38">
        <v>0</v>
      </c>
      <c r="H734" s="38">
        <v>1.07816317063964</v>
      </c>
      <c r="I734" s="38">
        <f t="shared" si="623"/>
        <v>0</v>
      </c>
    </row>
    <row r="735" spans="1:9" s="32" customFormat="1" ht="15.75" x14ac:dyDescent="0.25">
      <c r="A735" s="37" t="s">
        <v>457</v>
      </c>
      <c r="B735" s="36" t="s">
        <v>272</v>
      </c>
      <c r="C735" s="35">
        <f>SUM(C736:C748)</f>
        <v>0</v>
      </c>
      <c r="D735" s="35">
        <f t="shared" ref="D735:E735" si="624">SUM(D736:D748)</f>
        <v>465</v>
      </c>
      <c r="E735" s="35">
        <f t="shared" si="624"/>
        <v>0</v>
      </c>
      <c r="F735" s="35">
        <f>SUM(F736:F748)</f>
        <v>465</v>
      </c>
      <c r="G735" s="35" t="s">
        <v>13</v>
      </c>
      <c r="H735" s="35" t="s">
        <v>13</v>
      </c>
      <c r="I735" s="35">
        <f>SUM(I736:I748)</f>
        <v>7516.9945419918949</v>
      </c>
    </row>
    <row r="736" spans="1:9" s="32" customFormat="1" ht="47.25" x14ac:dyDescent="0.25">
      <c r="A736" s="63" t="s">
        <v>458</v>
      </c>
      <c r="B736" s="55" t="s">
        <v>274</v>
      </c>
      <c r="C736" s="38">
        <v>0</v>
      </c>
      <c r="D736" s="38">
        <v>0</v>
      </c>
      <c r="E736" s="38">
        <v>0</v>
      </c>
      <c r="F736" s="38">
        <f>SUM(C736:E736)/3</f>
        <v>0</v>
      </c>
      <c r="G736" s="38">
        <v>0</v>
      </c>
      <c r="H736" s="38">
        <v>1.07816317063964</v>
      </c>
      <c r="I736" s="38">
        <f t="shared" ref="I736:I745" si="625">(F736*G736*H736)/1000</f>
        <v>0</v>
      </c>
    </row>
    <row r="737" spans="1:9" s="32" customFormat="1" ht="47.25" x14ac:dyDescent="0.25">
      <c r="A737" s="63" t="s">
        <v>459</v>
      </c>
      <c r="B737" s="55" t="s">
        <v>21</v>
      </c>
      <c r="C737" s="38">
        <v>0</v>
      </c>
      <c r="D737" s="38">
        <v>0</v>
      </c>
      <c r="E737" s="38">
        <v>0</v>
      </c>
      <c r="F737" s="38">
        <v>0</v>
      </c>
      <c r="G737" s="38">
        <v>0</v>
      </c>
      <c r="H737" s="38">
        <v>1.07816317063964</v>
      </c>
      <c r="I737" s="38">
        <f t="shared" si="625"/>
        <v>0</v>
      </c>
    </row>
    <row r="738" spans="1:9" s="32" customFormat="1" ht="47.25" x14ac:dyDescent="0.25">
      <c r="A738" s="63" t="s">
        <v>460</v>
      </c>
      <c r="B738" s="55" t="s">
        <v>21</v>
      </c>
      <c r="C738" s="38">
        <v>0</v>
      </c>
      <c r="D738" s="38">
        <v>0</v>
      </c>
      <c r="E738" s="38">
        <v>0</v>
      </c>
      <c r="F738" s="38">
        <v>0</v>
      </c>
      <c r="G738" s="38">
        <v>0</v>
      </c>
      <c r="H738" s="38">
        <v>1.07816317063964</v>
      </c>
      <c r="I738" s="38">
        <f t="shared" si="625"/>
        <v>0</v>
      </c>
    </row>
    <row r="739" spans="1:9" s="32" customFormat="1" ht="47.25" x14ac:dyDescent="0.25">
      <c r="A739" s="63" t="s">
        <v>461</v>
      </c>
      <c r="B739" s="55" t="s">
        <v>48</v>
      </c>
      <c r="C739" s="38">
        <v>0</v>
      </c>
      <c r="D739" s="38">
        <v>0</v>
      </c>
      <c r="E739" s="38">
        <v>0</v>
      </c>
      <c r="F739" s="38">
        <f>SUM(C739:E739)/3</f>
        <v>0</v>
      </c>
      <c r="G739" s="38">
        <v>0</v>
      </c>
      <c r="H739" s="38">
        <v>1.07816317063964</v>
      </c>
      <c r="I739" s="38">
        <f t="shared" si="625"/>
        <v>0</v>
      </c>
    </row>
    <row r="740" spans="1:9" s="32" customFormat="1" ht="47.25" x14ac:dyDescent="0.25">
      <c r="A740" s="63" t="s">
        <v>462</v>
      </c>
      <c r="B740" s="55" t="s">
        <v>279</v>
      </c>
      <c r="C740" s="38">
        <v>0</v>
      </c>
      <c r="D740" s="38">
        <v>0</v>
      </c>
      <c r="E740" s="38">
        <v>0</v>
      </c>
      <c r="F740" s="38">
        <f>SUM(C740:E740)/3</f>
        <v>0</v>
      </c>
      <c r="G740" s="38">
        <v>0</v>
      </c>
      <c r="H740" s="38">
        <v>1.07816317063964</v>
      </c>
      <c r="I740" s="38">
        <f t="shared" si="625"/>
        <v>0</v>
      </c>
    </row>
    <row r="741" spans="1:9" s="32" customFormat="1" ht="47.25" x14ac:dyDescent="0.25">
      <c r="A741" s="63" t="s">
        <v>463</v>
      </c>
      <c r="B741" s="55" t="s">
        <v>49</v>
      </c>
      <c r="C741" s="38">
        <v>0</v>
      </c>
      <c r="D741" s="38">
        <f>500*0.93</f>
        <v>465</v>
      </c>
      <c r="E741" s="38">
        <v>0</v>
      </c>
      <c r="F741" s="38">
        <f>D741</f>
        <v>465</v>
      </c>
      <c r="G741" s="38">
        <v>14993.63</v>
      </c>
      <c r="H741" s="38">
        <v>1.07816317063964</v>
      </c>
      <c r="I741" s="38">
        <f t="shared" si="625"/>
        <v>7516.9945419918949</v>
      </c>
    </row>
    <row r="742" spans="1:9" s="32" customFormat="1" ht="47.25" x14ac:dyDescent="0.25">
      <c r="A742" s="63" t="s">
        <v>464</v>
      </c>
      <c r="B742" s="55" t="s">
        <v>282</v>
      </c>
      <c r="C742" s="38">
        <v>0</v>
      </c>
      <c r="D742" s="38">
        <v>0</v>
      </c>
      <c r="E742" s="38">
        <v>0</v>
      </c>
      <c r="F742" s="38">
        <f>SUM(C742:E742)/3</f>
        <v>0</v>
      </c>
      <c r="G742" s="38">
        <v>17152.87</v>
      </c>
      <c r="H742" s="38">
        <v>1.07816317063964</v>
      </c>
      <c r="I742" s="38">
        <f t="shared" si="625"/>
        <v>0</v>
      </c>
    </row>
    <row r="743" spans="1:9" s="32" customFormat="1" ht="47.25" x14ac:dyDescent="0.25">
      <c r="A743" s="63" t="s">
        <v>465</v>
      </c>
      <c r="B743" s="55" t="s">
        <v>282</v>
      </c>
      <c r="C743" s="38">
        <v>0</v>
      </c>
      <c r="D743" s="38">
        <v>0</v>
      </c>
      <c r="E743" s="38">
        <v>0</v>
      </c>
      <c r="F743" s="38">
        <f>SUM(C743:E743)/3</f>
        <v>0</v>
      </c>
      <c r="G743" s="38">
        <v>0</v>
      </c>
      <c r="H743" s="38">
        <v>1.07816317063964</v>
      </c>
      <c r="I743" s="38">
        <f t="shared" si="625"/>
        <v>0</v>
      </c>
    </row>
    <row r="744" spans="1:9" s="32" customFormat="1" ht="47.25" x14ac:dyDescent="0.25">
      <c r="A744" s="61" t="s">
        <v>872</v>
      </c>
      <c r="B744" s="55" t="s">
        <v>285</v>
      </c>
      <c r="C744" s="38">
        <v>0</v>
      </c>
      <c r="D744" s="38">
        <v>0</v>
      </c>
      <c r="E744" s="38">
        <v>0</v>
      </c>
      <c r="F744" s="38">
        <v>0</v>
      </c>
      <c r="G744" s="38">
        <v>0</v>
      </c>
      <c r="H744" s="38">
        <v>1.07816317063964</v>
      </c>
      <c r="I744" s="38">
        <f t="shared" si="625"/>
        <v>0</v>
      </c>
    </row>
    <row r="745" spans="1:9" s="32" customFormat="1" ht="47.25" x14ac:dyDescent="0.25">
      <c r="A745" s="61" t="s">
        <v>873</v>
      </c>
      <c r="B745" s="55" t="s">
        <v>51</v>
      </c>
      <c r="C745" s="38">
        <v>0</v>
      </c>
      <c r="D745" s="38">
        <v>0</v>
      </c>
      <c r="E745" s="38">
        <v>0</v>
      </c>
      <c r="F745" s="38">
        <f>SUM(C745:E745)/3</f>
        <v>0</v>
      </c>
      <c r="G745" s="38">
        <v>15021.46</v>
      </c>
      <c r="H745" s="38">
        <v>1.07816317063964</v>
      </c>
      <c r="I745" s="38">
        <f t="shared" si="625"/>
        <v>0</v>
      </c>
    </row>
    <row r="746" spans="1:9" s="32" customFormat="1" ht="47.25" x14ac:dyDescent="0.25">
      <c r="A746" s="61" t="s">
        <v>874</v>
      </c>
      <c r="B746" s="55" t="s">
        <v>287</v>
      </c>
      <c r="C746" s="38">
        <v>0</v>
      </c>
      <c r="D746" s="38">
        <v>0</v>
      </c>
      <c r="E746" s="38">
        <v>0</v>
      </c>
      <c r="F746" s="38">
        <v>0</v>
      </c>
      <c r="G746" s="38">
        <v>17468.8</v>
      </c>
      <c r="H746" s="38">
        <v>1.07816317063964</v>
      </c>
      <c r="I746" s="38">
        <f t="shared" ref="I746:I748" si="626">(F746*G746*H746)/1000</f>
        <v>0</v>
      </c>
    </row>
    <row r="747" spans="1:9" s="32" customFormat="1" ht="47.25" x14ac:dyDescent="0.25">
      <c r="A747" s="61" t="s">
        <v>875</v>
      </c>
      <c r="B747" s="55" t="s">
        <v>289</v>
      </c>
      <c r="C747" s="38">
        <v>0</v>
      </c>
      <c r="D747" s="38">
        <v>0</v>
      </c>
      <c r="E747" s="38">
        <v>0</v>
      </c>
      <c r="F747" s="38">
        <f>SUM(C747:E747)/3</f>
        <v>0</v>
      </c>
      <c r="G747" s="38">
        <v>0</v>
      </c>
      <c r="H747" s="38">
        <v>1.07816317063964</v>
      </c>
      <c r="I747" s="38">
        <f t="shared" si="626"/>
        <v>0</v>
      </c>
    </row>
    <row r="748" spans="1:9" s="32" customFormat="1" ht="47.25" x14ac:dyDescent="0.25">
      <c r="A748" s="61" t="s">
        <v>876</v>
      </c>
      <c r="B748" s="55" t="s">
        <v>291</v>
      </c>
      <c r="C748" s="38">
        <v>0</v>
      </c>
      <c r="D748" s="38">
        <v>0</v>
      </c>
      <c r="E748" s="38">
        <v>0</v>
      </c>
      <c r="F748" s="38">
        <f>SUM(C748:E748)/3</f>
        <v>0</v>
      </c>
      <c r="G748" s="38">
        <v>0</v>
      </c>
      <c r="H748" s="38">
        <v>1.07816317063964</v>
      </c>
      <c r="I748" s="38">
        <f t="shared" si="626"/>
        <v>0</v>
      </c>
    </row>
    <row r="749" spans="1:9" s="32" customFormat="1" ht="15.75" x14ac:dyDescent="0.25">
      <c r="A749" s="60" t="s">
        <v>466</v>
      </c>
      <c r="B749" s="28" t="s">
        <v>58</v>
      </c>
      <c r="C749" s="56">
        <f>C750+C766</f>
        <v>623.1</v>
      </c>
      <c r="D749" s="25">
        <f t="shared" ref="D749:E749" si="627">D750+D766</f>
        <v>0</v>
      </c>
      <c r="E749" s="25">
        <f t="shared" si="627"/>
        <v>0</v>
      </c>
      <c r="F749" s="30">
        <f>SUM(C749:E749)/3</f>
        <v>207.70000000000002</v>
      </c>
      <c r="G749" s="56" t="s">
        <v>13</v>
      </c>
      <c r="H749" s="57" t="s">
        <v>13</v>
      </c>
      <c r="I749" s="58">
        <f t="shared" ref="I749" si="628">I750+I766</f>
        <v>2384.9683682339178</v>
      </c>
    </row>
    <row r="750" spans="1:9" s="32" customFormat="1" ht="15.75" x14ac:dyDescent="0.25">
      <c r="A750" s="37" t="s">
        <v>467</v>
      </c>
      <c r="B750" s="36" t="s">
        <v>255</v>
      </c>
      <c r="C750" s="35">
        <f>SUM(C751:C765)</f>
        <v>623.1</v>
      </c>
      <c r="D750" s="35">
        <f t="shared" ref="D750:E750" si="629">SUM(D751:D765)</f>
        <v>0</v>
      </c>
      <c r="E750" s="35">
        <f t="shared" si="629"/>
        <v>0</v>
      </c>
      <c r="F750" s="35">
        <f>SUM(F751:F765)</f>
        <v>207.70000000000002</v>
      </c>
      <c r="G750" s="35" t="s">
        <v>13</v>
      </c>
      <c r="H750" s="35" t="s">
        <v>13</v>
      </c>
      <c r="I750" s="35">
        <f>SUM(I751:I765)</f>
        <v>2384.9683682339178</v>
      </c>
    </row>
    <row r="751" spans="1:9" s="32" customFormat="1" ht="47.25" x14ac:dyDescent="0.25">
      <c r="A751" s="63" t="s">
        <v>468</v>
      </c>
      <c r="B751" s="33" t="s">
        <v>257</v>
      </c>
      <c r="C751" s="38">
        <v>0</v>
      </c>
      <c r="D751" s="38">
        <v>0</v>
      </c>
      <c r="E751" s="38">
        <v>0</v>
      </c>
      <c r="F751" s="38">
        <f t="shared" ref="F751:F764" si="630">SUM(C751:E751)/3</f>
        <v>0</v>
      </c>
      <c r="G751" s="38">
        <v>48090.43</v>
      </c>
      <c r="H751" s="38">
        <v>1.07816317063964</v>
      </c>
      <c r="I751" s="38">
        <f t="shared" ref="I751" si="631">(F751*G751*H751)/1000</f>
        <v>0</v>
      </c>
    </row>
    <row r="752" spans="1:9" s="32" customFormat="1" ht="47.25" x14ac:dyDescent="0.25">
      <c r="A752" s="63" t="s">
        <v>469</v>
      </c>
      <c r="B752" s="33" t="s">
        <v>43</v>
      </c>
      <c r="C752" s="38">
        <v>0</v>
      </c>
      <c r="D752" s="38">
        <v>0</v>
      </c>
      <c r="E752" s="38">
        <v>0</v>
      </c>
      <c r="F752" s="38">
        <f t="shared" si="630"/>
        <v>0</v>
      </c>
      <c r="G752" s="38">
        <v>45887.199999999997</v>
      </c>
      <c r="H752" s="38">
        <v>1.07816317063964</v>
      </c>
      <c r="I752" s="38">
        <f>(F752*G752*H752)/1000</f>
        <v>0</v>
      </c>
    </row>
    <row r="753" spans="1:9" s="32" customFormat="1" ht="47.25" x14ac:dyDescent="0.25">
      <c r="A753" s="63" t="s">
        <v>470</v>
      </c>
      <c r="B753" s="33" t="s">
        <v>43</v>
      </c>
      <c r="C753" s="38">
        <v>0</v>
      </c>
      <c r="D753" s="38">
        <v>0</v>
      </c>
      <c r="E753" s="38">
        <v>0</v>
      </c>
      <c r="F753" s="38">
        <f t="shared" si="630"/>
        <v>0</v>
      </c>
      <c r="G753" s="38">
        <v>0</v>
      </c>
      <c r="H753" s="38">
        <v>1.07816317063964</v>
      </c>
      <c r="I753" s="38">
        <f t="shared" ref="I753:I765" si="632">(F753*G753*H753)/1000</f>
        <v>0</v>
      </c>
    </row>
    <row r="754" spans="1:9" s="32" customFormat="1" ht="47.25" x14ac:dyDescent="0.25">
      <c r="A754" s="63" t="s">
        <v>471</v>
      </c>
      <c r="B754" s="33" t="s">
        <v>261</v>
      </c>
      <c r="C754" s="38">
        <f>100*0.93</f>
        <v>93</v>
      </c>
      <c r="D754" s="38">
        <v>0</v>
      </c>
      <c r="E754" s="38">
        <v>0</v>
      </c>
      <c r="F754" s="38">
        <f t="shared" si="630"/>
        <v>31</v>
      </c>
      <c r="G754" s="38">
        <v>19777.22</v>
      </c>
      <c r="H754" s="38">
        <v>1.07816317063964</v>
      </c>
      <c r="I754" s="38">
        <f t="shared" si="632"/>
        <v>661.01517687076876</v>
      </c>
    </row>
    <row r="755" spans="1:9" s="32" customFormat="1" ht="47.25" x14ac:dyDescent="0.25">
      <c r="A755" s="63" t="s">
        <v>472</v>
      </c>
      <c r="B755" s="33" t="s">
        <v>44</v>
      </c>
      <c r="C755" s="38">
        <v>0</v>
      </c>
      <c r="D755" s="38">
        <v>0</v>
      </c>
      <c r="E755" s="38">
        <v>0</v>
      </c>
      <c r="F755" s="38">
        <f t="shared" si="630"/>
        <v>0</v>
      </c>
      <c r="G755" s="38">
        <v>18655.3</v>
      </c>
      <c r="H755" s="38">
        <v>1.07816317063964</v>
      </c>
      <c r="I755" s="38">
        <f t="shared" si="632"/>
        <v>0</v>
      </c>
    </row>
    <row r="756" spans="1:9" s="32" customFormat="1" ht="47.25" x14ac:dyDescent="0.25">
      <c r="A756" s="63" t="s">
        <v>473</v>
      </c>
      <c r="B756" s="33" t="s">
        <v>44</v>
      </c>
      <c r="C756" s="38">
        <v>0</v>
      </c>
      <c r="D756" s="38">
        <v>0</v>
      </c>
      <c r="E756" s="38">
        <v>0</v>
      </c>
      <c r="F756" s="38">
        <f t="shared" si="630"/>
        <v>0</v>
      </c>
      <c r="G756" s="38">
        <v>0</v>
      </c>
      <c r="H756" s="38">
        <v>1.07816317063964</v>
      </c>
      <c r="I756" s="38">
        <f t="shared" si="632"/>
        <v>0</v>
      </c>
    </row>
    <row r="757" spans="1:9" s="32" customFormat="1" ht="47.25" x14ac:dyDescent="0.25">
      <c r="A757" s="63" t="s">
        <v>473</v>
      </c>
      <c r="B757" s="33" t="s">
        <v>261</v>
      </c>
      <c r="C757" s="38">
        <v>0</v>
      </c>
      <c r="D757" s="38">
        <v>0</v>
      </c>
      <c r="E757" s="38">
        <v>0</v>
      </c>
      <c r="F757" s="38">
        <f t="shared" si="630"/>
        <v>0</v>
      </c>
      <c r="G757" s="38">
        <v>0</v>
      </c>
      <c r="H757" s="38">
        <v>1.07816317063964</v>
      </c>
      <c r="I757" s="38">
        <f t="shared" si="632"/>
        <v>0</v>
      </c>
    </row>
    <row r="758" spans="1:9" s="32" customFormat="1" ht="47.25" x14ac:dyDescent="0.25">
      <c r="A758" s="63" t="s">
        <v>473</v>
      </c>
      <c r="B758" s="33" t="s">
        <v>50</v>
      </c>
      <c r="C758" s="38">
        <v>0</v>
      </c>
      <c r="D758" s="38">
        <v>0</v>
      </c>
      <c r="E758" s="38">
        <v>0</v>
      </c>
      <c r="F758" s="38">
        <f t="shared" si="630"/>
        <v>0</v>
      </c>
      <c r="G758" s="38">
        <v>0</v>
      </c>
      <c r="H758" s="38">
        <v>1.07816317063964</v>
      </c>
      <c r="I758" s="38">
        <f t="shared" si="632"/>
        <v>0</v>
      </c>
    </row>
    <row r="759" spans="1:9" s="32" customFormat="1" ht="47.25" x14ac:dyDescent="0.25">
      <c r="A759" s="63" t="s">
        <v>473</v>
      </c>
      <c r="B759" s="33" t="s">
        <v>50</v>
      </c>
      <c r="C759" s="38">
        <v>0</v>
      </c>
      <c r="D759" s="38">
        <v>0</v>
      </c>
      <c r="E759" s="38">
        <v>0</v>
      </c>
      <c r="F759" s="38">
        <f t="shared" si="630"/>
        <v>0</v>
      </c>
      <c r="G759" s="38">
        <v>0</v>
      </c>
      <c r="H759" s="38">
        <v>1.07816317063964</v>
      </c>
      <c r="I759" s="38">
        <f t="shared" si="632"/>
        <v>0</v>
      </c>
    </row>
    <row r="760" spans="1:9" s="32" customFormat="1" ht="47.25" x14ac:dyDescent="0.25">
      <c r="A760" s="63" t="s">
        <v>474</v>
      </c>
      <c r="B760" s="33" t="s">
        <v>45</v>
      </c>
      <c r="C760" s="38">
        <f>570*0.93</f>
        <v>530.1</v>
      </c>
      <c r="D760" s="38">
        <v>0</v>
      </c>
      <c r="E760" s="38">
        <v>0</v>
      </c>
      <c r="F760" s="38">
        <f t="shared" si="630"/>
        <v>176.70000000000002</v>
      </c>
      <c r="G760" s="38">
        <v>9049.08</v>
      </c>
      <c r="H760" s="38">
        <v>1.07816317063964</v>
      </c>
      <c r="I760" s="38">
        <f t="shared" si="632"/>
        <v>1723.953191363149</v>
      </c>
    </row>
    <row r="761" spans="1:9" s="32" customFormat="1" ht="47.25" x14ac:dyDescent="0.25">
      <c r="A761" s="63" t="s">
        <v>475</v>
      </c>
      <c r="B761" s="33" t="s">
        <v>45</v>
      </c>
      <c r="C761" s="38">
        <v>0</v>
      </c>
      <c r="D761" s="38">
        <v>0</v>
      </c>
      <c r="E761" s="38">
        <v>0</v>
      </c>
      <c r="F761" s="38">
        <f t="shared" si="630"/>
        <v>0</v>
      </c>
      <c r="G761" s="38">
        <v>0</v>
      </c>
      <c r="H761" s="38">
        <v>1.07816317063964</v>
      </c>
      <c r="I761" s="38">
        <f t="shared" si="632"/>
        <v>0</v>
      </c>
    </row>
    <row r="762" spans="1:9" s="32" customFormat="1" ht="47.25" x14ac:dyDescent="0.25">
      <c r="A762" s="63" t="s">
        <v>476</v>
      </c>
      <c r="B762" s="33" t="s">
        <v>46</v>
      </c>
      <c r="C762" s="38">
        <v>0</v>
      </c>
      <c r="D762" s="38">
        <v>0</v>
      </c>
      <c r="E762" s="38">
        <v>0</v>
      </c>
      <c r="F762" s="38">
        <f t="shared" si="630"/>
        <v>0</v>
      </c>
      <c r="G762" s="38">
        <v>5232.3100000000004</v>
      </c>
      <c r="H762" s="38">
        <v>1.07816317063964</v>
      </c>
      <c r="I762" s="38">
        <f t="shared" si="632"/>
        <v>0</v>
      </c>
    </row>
    <row r="763" spans="1:9" s="32" customFormat="1" ht="47.25" x14ac:dyDescent="0.25">
      <c r="A763" s="63" t="s">
        <v>877</v>
      </c>
      <c r="B763" s="33" t="s">
        <v>46</v>
      </c>
      <c r="C763" s="38">
        <v>0</v>
      </c>
      <c r="D763" s="38">
        <v>0</v>
      </c>
      <c r="E763" s="38">
        <v>0</v>
      </c>
      <c r="F763" s="38">
        <f t="shared" si="630"/>
        <v>0</v>
      </c>
      <c r="G763" s="38">
        <v>0</v>
      </c>
      <c r="H763" s="38">
        <v>1.07816317063964</v>
      </c>
      <c r="I763" s="38">
        <f t="shared" si="632"/>
        <v>0</v>
      </c>
    </row>
    <row r="764" spans="1:9" s="32" customFormat="1" ht="47.25" x14ac:dyDescent="0.25">
      <c r="A764" s="63" t="s">
        <v>878</v>
      </c>
      <c r="B764" s="33" t="s">
        <v>47</v>
      </c>
      <c r="C764" s="38">
        <v>0</v>
      </c>
      <c r="D764" s="38">
        <v>0</v>
      </c>
      <c r="E764" s="38">
        <v>0</v>
      </c>
      <c r="F764" s="38">
        <f t="shared" si="630"/>
        <v>0</v>
      </c>
      <c r="G764" s="38">
        <v>3816.37</v>
      </c>
      <c r="H764" s="38">
        <v>1.07816317063964</v>
      </c>
      <c r="I764" s="38">
        <f t="shared" si="632"/>
        <v>0</v>
      </c>
    </row>
    <row r="765" spans="1:9" s="32" customFormat="1" ht="47.25" x14ac:dyDescent="0.25">
      <c r="A765" s="63" t="s">
        <v>879</v>
      </c>
      <c r="B765" s="33" t="s">
        <v>270</v>
      </c>
      <c r="C765" s="38">
        <v>0</v>
      </c>
      <c r="D765" s="38">
        <v>0</v>
      </c>
      <c r="E765" s="38">
        <v>0</v>
      </c>
      <c r="F765" s="38">
        <v>0</v>
      </c>
      <c r="G765" s="38">
        <v>0</v>
      </c>
      <c r="H765" s="38">
        <v>1.07816317063964</v>
      </c>
      <c r="I765" s="38">
        <f t="shared" si="632"/>
        <v>0</v>
      </c>
    </row>
    <row r="766" spans="1:9" s="32" customFormat="1" ht="15.75" x14ac:dyDescent="0.25">
      <c r="A766" s="37" t="s">
        <v>477</v>
      </c>
      <c r="B766" s="36" t="s">
        <v>272</v>
      </c>
      <c r="C766" s="35">
        <f>SUM(C767:C779)</f>
        <v>0</v>
      </c>
      <c r="D766" s="35">
        <f t="shared" ref="D766:E766" si="633">SUM(D767:D779)</f>
        <v>0</v>
      </c>
      <c r="E766" s="35">
        <f t="shared" si="633"/>
        <v>0</v>
      </c>
      <c r="F766" s="35">
        <f>SUM(F767:F779)</f>
        <v>0</v>
      </c>
      <c r="G766" s="35" t="s">
        <v>13</v>
      </c>
      <c r="H766" s="35" t="s">
        <v>13</v>
      </c>
      <c r="I766" s="35">
        <f>SUM(I767:I779)</f>
        <v>0</v>
      </c>
    </row>
    <row r="767" spans="1:9" s="32" customFormat="1" ht="47.25" x14ac:dyDescent="0.25">
      <c r="A767" s="63" t="s">
        <v>478</v>
      </c>
      <c r="B767" s="55" t="s">
        <v>274</v>
      </c>
      <c r="C767" s="38">
        <v>0</v>
      </c>
      <c r="D767" s="38">
        <v>0</v>
      </c>
      <c r="E767" s="38">
        <v>0</v>
      </c>
      <c r="F767" s="38">
        <f>SUM(C767:E767)/3</f>
        <v>0</v>
      </c>
      <c r="G767" s="38">
        <v>0</v>
      </c>
      <c r="H767" s="38">
        <v>1.07816317063964</v>
      </c>
      <c r="I767" s="38">
        <f t="shared" ref="I767:I776" si="634">(F767*G767*H767)/1000</f>
        <v>0</v>
      </c>
    </row>
    <row r="768" spans="1:9" s="32" customFormat="1" ht="47.25" x14ac:dyDescent="0.25">
      <c r="A768" s="63" t="s">
        <v>880</v>
      </c>
      <c r="B768" s="55" t="s">
        <v>21</v>
      </c>
      <c r="C768" s="38">
        <v>0</v>
      </c>
      <c r="D768" s="38">
        <v>0</v>
      </c>
      <c r="E768" s="38">
        <v>0</v>
      </c>
      <c r="F768" s="38">
        <v>0</v>
      </c>
      <c r="G768" s="38">
        <v>0</v>
      </c>
      <c r="H768" s="38">
        <v>1.07816317063964</v>
      </c>
      <c r="I768" s="38">
        <f t="shared" si="634"/>
        <v>0</v>
      </c>
    </row>
    <row r="769" spans="1:9" s="32" customFormat="1" ht="47.25" x14ac:dyDescent="0.25">
      <c r="A769" s="63" t="s">
        <v>881</v>
      </c>
      <c r="B769" s="55" t="s">
        <v>21</v>
      </c>
      <c r="C769" s="38">
        <v>0</v>
      </c>
      <c r="D769" s="38">
        <v>0</v>
      </c>
      <c r="E769" s="38">
        <v>0</v>
      </c>
      <c r="F769" s="38">
        <v>0</v>
      </c>
      <c r="G769" s="38">
        <v>0</v>
      </c>
      <c r="H769" s="38">
        <v>1.07816317063964</v>
      </c>
      <c r="I769" s="38">
        <f t="shared" si="634"/>
        <v>0</v>
      </c>
    </row>
    <row r="770" spans="1:9" s="32" customFormat="1" ht="47.25" x14ac:dyDescent="0.25">
      <c r="A770" s="63" t="s">
        <v>882</v>
      </c>
      <c r="B770" s="55" t="s">
        <v>48</v>
      </c>
      <c r="C770" s="38">
        <v>0</v>
      </c>
      <c r="D770" s="38">
        <v>0</v>
      </c>
      <c r="E770" s="38">
        <v>0</v>
      </c>
      <c r="F770" s="38">
        <f>SUM(C770:E770)/3</f>
        <v>0</v>
      </c>
      <c r="G770" s="38">
        <v>0</v>
      </c>
      <c r="H770" s="38">
        <v>1.07816317063964</v>
      </c>
      <c r="I770" s="38">
        <f t="shared" si="634"/>
        <v>0</v>
      </c>
    </row>
    <row r="771" spans="1:9" s="32" customFormat="1" ht="47.25" x14ac:dyDescent="0.25">
      <c r="A771" s="63" t="s">
        <v>883</v>
      </c>
      <c r="B771" s="55" t="s">
        <v>279</v>
      </c>
      <c r="C771" s="38">
        <v>0</v>
      </c>
      <c r="D771" s="38">
        <v>0</v>
      </c>
      <c r="E771" s="38">
        <v>0</v>
      </c>
      <c r="F771" s="38">
        <f>SUM(C771:E771)/3</f>
        <v>0</v>
      </c>
      <c r="G771" s="38">
        <v>0</v>
      </c>
      <c r="H771" s="38">
        <v>1.07816317063964</v>
      </c>
      <c r="I771" s="38">
        <f t="shared" si="634"/>
        <v>0</v>
      </c>
    </row>
    <row r="772" spans="1:9" s="32" customFormat="1" ht="47.25" x14ac:dyDescent="0.25">
      <c r="A772" s="63" t="s">
        <v>884</v>
      </c>
      <c r="B772" s="55" t="s">
        <v>49</v>
      </c>
      <c r="C772" s="38">
        <v>0</v>
      </c>
      <c r="D772" s="38">
        <v>0</v>
      </c>
      <c r="E772" s="38">
        <v>0</v>
      </c>
      <c r="F772" s="38">
        <f>SUM(C772:E772)/3</f>
        <v>0</v>
      </c>
      <c r="G772" s="38">
        <v>14993.63</v>
      </c>
      <c r="H772" s="38">
        <v>1.07816317063964</v>
      </c>
      <c r="I772" s="38">
        <f t="shared" si="634"/>
        <v>0</v>
      </c>
    </row>
    <row r="773" spans="1:9" s="32" customFormat="1" ht="47.25" x14ac:dyDescent="0.25">
      <c r="A773" s="63" t="s">
        <v>885</v>
      </c>
      <c r="B773" s="55" t="s">
        <v>282</v>
      </c>
      <c r="C773" s="38">
        <v>0</v>
      </c>
      <c r="D773" s="38">
        <v>0</v>
      </c>
      <c r="E773" s="38">
        <v>0</v>
      </c>
      <c r="F773" s="38">
        <f>SUM(C773:E773)/3</f>
        <v>0</v>
      </c>
      <c r="G773" s="38">
        <v>17152.87</v>
      </c>
      <c r="H773" s="38">
        <v>1.07816317063964</v>
      </c>
      <c r="I773" s="38">
        <f t="shared" si="634"/>
        <v>0</v>
      </c>
    </row>
    <row r="774" spans="1:9" s="32" customFormat="1" ht="47.25" x14ac:dyDescent="0.25">
      <c r="A774" s="63" t="s">
        <v>886</v>
      </c>
      <c r="B774" s="55" t="s">
        <v>282</v>
      </c>
      <c r="C774" s="38">
        <v>0</v>
      </c>
      <c r="D774" s="38">
        <v>0</v>
      </c>
      <c r="E774" s="38">
        <v>0</v>
      </c>
      <c r="F774" s="38">
        <f>SUM(C774:E774)/3</f>
        <v>0</v>
      </c>
      <c r="G774" s="38">
        <v>0</v>
      </c>
      <c r="H774" s="38">
        <v>1.07816317063964</v>
      </c>
      <c r="I774" s="38">
        <f t="shared" si="634"/>
        <v>0</v>
      </c>
    </row>
    <row r="775" spans="1:9" s="32" customFormat="1" ht="47.25" x14ac:dyDescent="0.25">
      <c r="A775" s="61" t="s">
        <v>887</v>
      </c>
      <c r="B775" s="55" t="s">
        <v>285</v>
      </c>
      <c r="C775" s="38">
        <v>0</v>
      </c>
      <c r="D775" s="38">
        <v>0</v>
      </c>
      <c r="E775" s="38">
        <v>0</v>
      </c>
      <c r="F775" s="38">
        <v>0</v>
      </c>
      <c r="G775" s="38">
        <v>0</v>
      </c>
      <c r="H775" s="38">
        <v>1.07816317063964</v>
      </c>
      <c r="I775" s="38">
        <f t="shared" si="634"/>
        <v>0</v>
      </c>
    </row>
    <row r="776" spans="1:9" s="32" customFormat="1" ht="47.25" x14ac:dyDescent="0.25">
      <c r="A776" s="61" t="s">
        <v>888</v>
      </c>
      <c r="B776" s="55" t="s">
        <v>51</v>
      </c>
      <c r="C776" s="38">
        <v>0</v>
      </c>
      <c r="D776" s="38">
        <v>0</v>
      </c>
      <c r="E776" s="38">
        <v>0</v>
      </c>
      <c r="F776" s="38">
        <f>SUM(C776:E776)/3</f>
        <v>0</v>
      </c>
      <c r="G776" s="38">
        <v>15021.46</v>
      </c>
      <c r="H776" s="38">
        <v>1.07816317063964</v>
      </c>
      <c r="I776" s="38">
        <f t="shared" si="634"/>
        <v>0</v>
      </c>
    </row>
    <row r="777" spans="1:9" s="32" customFormat="1" ht="47.25" x14ac:dyDescent="0.25">
      <c r="A777" s="61" t="s">
        <v>889</v>
      </c>
      <c r="B777" s="55" t="s">
        <v>287</v>
      </c>
      <c r="C777" s="38">
        <v>0</v>
      </c>
      <c r="D777" s="38">
        <v>0</v>
      </c>
      <c r="E777" s="38">
        <v>0</v>
      </c>
      <c r="F777" s="38">
        <v>0</v>
      </c>
      <c r="G777" s="38">
        <v>17468.8</v>
      </c>
      <c r="H777" s="38">
        <v>1.07816317063964</v>
      </c>
      <c r="I777" s="38">
        <f t="shared" ref="I777:I779" si="635">(F777*G777*H777)/1000</f>
        <v>0</v>
      </c>
    </row>
    <row r="778" spans="1:9" s="32" customFormat="1" ht="47.25" x14ac:dyDescent="0.25">
      <c r="A778" s="61" t="s">
        <v>890</v>
      </c>
      <c r="B778" s="55" t="s">
        <v>289</v>
      </c>
      <c r="C778" s="38">
        <v>0</v>
      </c>
      <c r="D778" s="38">
        <v>0</v>
      </c>
      <c r="E778" s="38">
        <v>0</v>
      </c>
      <c r="F778" s="38">
        <f t="shared" ref="F778:F790" si="636">SUM(C778:E778)/3</f>
        <v>0</v>
      </c>
      <c r="G778" s="38">
        <v>0</v>
      </c>
      <c r="H778" s="38">
        <v>1.07816317063964</v>
      </c>
      <c r="I778" s="38">
        <f t="shared" si="635"/>
        <v>0</v>
      </c>
    </row>
    <row r="779" spans="1:9" s="32" customFormat="1" ht="47.25" x14ac:dyDescent="0.25">
      <c r="A779" s="61" t="s">
        <v>891</v>
      </c>
      <c r="B779" s="55" t="s">
        <v>291</v>
      </c>
      <c r="C779" s="38">
        <v>0</v>
      </c>
      <c r="D779" s="38">
        <v>0</v>
      </c>
      <c r="E779" s="38">
        <v>0</v>
      </c>
      <c r="F779" s="38">
        <f t="shared" si="636"/>
        <v>0</v>
      </c>
      <c r="G779" s="38">
        <v>0</v>
      </c>
      <c r="H779" s="38">
        <v>1.07816317063964</v>
      </c>
      <c r="I779" s="38">
        <f t="shared" si="635"/>
        <v>0</v>
      </c>
    </row>
    <row r="780" spans="1:9" s="32" customFormat="1" ht="47.25" x14ac:dyDescent="0.25">
      <c r="A780" s="59" t="s">
        <v>479</v>
      </c>
      <c r="B780" s="28" t="s">
        <v>18</v>
      </c>
      <c r="C780" s="48">
        <f>C781+C786</f>
        <v>0</v>
      </c>
      <c r="D780" s="48">
        <f t="shared" ref="D780:E780" si="637">D781+D786</f>
        <v>0</v>
      </c>
      <c r="E780" s="48">
        <f t="shared" si="637"/>
        <v>0</v>
      </c>
      <c r="F780" s="48">
        <f t="shared" si="636"/>
        <v>0</v>
      </c>
      <c r="G780" s="48" t="s">
        <v>13</v>
      </c>
      <c r="H780" s="48" t="s">
        <v>13</v>
      </c>
      <c r="I780" s="25">
        <f t="shared" ref="I780" si="638">I781+I786</f>
        <v>0</v>
      </c>
    </row>
    <row r="781" spans="1:9" s="32" customFormat="1" ht="15.75" x14ac:dyDescent="0.25">
      <c r="A781" s="60" t="s">
        <v>480</v>
      </c>
      <c r="B781" s="28" t="s">
        <v>54</v>
      </c>
      <c r="C781" s="48">
        <f>C782+C784</f>
        <v>0</v>
      </c>
      <c r="D781" s="48">
        <f t="shared" ref="D781:E781" si="639">D782+D784</f>
        <v>0</v>
      </c>
      <c r="E781" s="48">
        <f t="shared" si="639"/>
        <v>0</v>
      </c>
      <c r="F781" s="48">
        <f t="shared" si="636"/>
        <v>0</v>
      </c>
      <c r="G781" s="25" t="s">
        <v>13</v>
      </c>
      <c r="H781" s="48" t="s">
        <v>13</v>
      </c>
      <c r="I781" s="25">
        <f t="shared" ref="I781" si="640">I782+I784</f>
        <v>0</v>
      </c>
    </row>
    <row r="782" spans="1:9" s="32" customFormat="1" ht="15.75" x14ac:dyDescent="0.25">
      <c r="A782" s="61" t="s">
        <v>481</v>
      </c>
      <c r="B782" s="33" t="s">
        <v>308</v>
      </c>
      <c r="C782" s="38">
        <f>C783</f>
        <v>0</v>
      </c>
      <c r="D782" s="38">
        <f t="shared" ref="D782:E782" si="641">D783</f>
        <v>0</v>
      </c>
      <c r="E782" s="38">
        <f t="shared" si="641"/>
        <v>0</v>
      </c>
      <c r="F782" s="38">
        <f t="shared" si="636"/>
        <v>0</v>
      </c>
      <c r="G782" s="38">
        <v>0</v>
      </c>
      <c r="H782" s="38">
        <v>1.07816317063964</v>
      </c>
      <c r="I782" s="38">
        <f t="shared" ref="I782:I784" si="642">I783</f>
        <v>0</v>
      </c>
    </row>
    <row r="783" spans="1:9" s="32" customFormat="1" ht="31.5" x14ac:dyDescent="0.25">
      <c r="A783" s="61" t="s">
        <v>892</v>
      </c>
      <c r="B783" s="33" t="s">
        <v>53</v>
      </c>
      <c r="C783" s="38">
        <v>0</v>
      </c>
      <c r="D783" s="38">
        <v>0</v>
      </c>
      <c r="E783" s="38">
        <v>0</v>
      </c>
      <c r="F783" s="38">
        <f t="shared" si="636"/>
        <v>0</v>
      </c>
      <c r="G783" s="38">
        <v>22103.98</v>
      </c>
      <c r="H783" s="38">
        <v>1.07816317063964</v>
      </c>
      <c r="I783" s="38">
        <f t="shared" si="642"/>
        <v>0</v>
      </c>
    </row>
    <row r="784" spans="1:9" s="32" customFormat="1" ht="15.75" x14ac:dyDescent="0.25">
      <c r="A784" s="61" t="s">
        <v>482</v>
      </c>
      <c r="B784" s="33" t="s">
        <v>310</v>
      </c>
      <c r="C784" s="38">
        <f>C785</f>
        <v>0</v>
      </c>
      <c r="D784" s="38">
        <f t="shared" ref="D784:E784" si="643">D785</f>
        <v>0</v>
      </c>
      <c r="E784" s="38">
        <f t="shared" si="643"/>
        <v>0</v>
      </c>
      <c r="F784" s="38">
        <f t="shared" si="636"/>
        <v>0</v>
      </c>
      <c r="G784" s="38">
        <v>0</v>
      </c>
      <c r="H784" s="38">
        <v>1.07816317063964</v>
      </c>
      <c r="I784" s="38">
        <f t="shared" si="642"/>
        <v>0</v>
      </c>
    </row>
    <row r="785" spans="1:9" s="32" customFormat="1" ht="31.5" x14ac:dyDescent="0.25">
      <c r="A785" s="61" t="s">
        <v>893</v>
      </c>
      <c r="B785" s="33" t="s">
        <v>499</v>
      </c>
      <c r="C785" s="38">
        <v>0</v>
      </c>
      <c r="D785" s="38">
        <v>0</v>
      </c>
      <c r="E785" s="38">
        <v>0</v>
      </c>
      <c r="F785" s="38">
        <f t="shared" si="636"/>
        <v>0</v>
      </c>
      <c r="G785" s="38">
        <v>26692.85</v>
      </c>
      <c r="H785" s="38">
        <v>1.07816317063964</v>
      </c>
      <c r="I785" s="38">
        <f t="shared" ref="I785" si="644">(F785*G785*H785)/1000</f>
        <v>0</v>
      </c>
    </row>
    <row r="786" spans="1:9" s="32" customFormat="1" ht="15.75" x14ac:dyDescent="0.25">
      <c r="A786" s="60" t="s">
        <v>483</v>
      </c>
      <c r="B786" s="28" t="s">
        <v>58</v>
      </c>
      <c r="C786" s="48">
        <f>C787+C789</f>
        <v>0</v>
      </c>
      <c r="D786" s="48">
        <f t="shared" ref="D786:E786" si="645">D787+D789</f>
        <v>0</v>
      </c>
      <c r="E786" s="48">
        <f t="shared" si="645"/>
        <v>0</v>
      </c>
      <c r="F786" s="48">
        <f t="shared" si="636"/>
        <v>0</v>
      </c>
      <c r="G786" s="25" t="s">
        <v>13</v>
      </c>
      <c r="H786" s="48" t="s">
        <v>13</v>
      </c>
      <c r="I786" s="25">
        <f t="shared" ref="I786" si="646">I787+I789</f>
        <v>0</v>
      </c>
    </row>
    <row r="787" spans="1:9" s="32" customFormat="1" ht="15.75" x14ac:dyDescent="0.25">
      <c r="A787" s="61" t="s">
        <v>484</v>
      </c>
      <c r="B787" s="33" t="s">
        <v>308</v>
      </c>
      <c r="C787" s="38">
        <f>C788</f>
        <v>0</v>
      </c>
      <c r="D787" s="38">
        <f t="shared" ref="D787:E787" si="647">D788</f>
        <v>0</v>
      </c>
      <c r="E787" s="38">
        <f t="shared" si="647"/>
        <v>0</v>
      </c>
      <c r="F787" s="38">
        <f t="shared" si="636"/>
        <v>0</v>
      </c>
      <c r="G787" s="38">
        <v>0</v>
      </c>
      <c r="H787" s="38">
        <v>1.07816317063964</v>
      </c>
      <c r="I787" s="38">
        <f t="shared" ref="I787:I789" si="648">I788</f>
        <v>0</v>
      </c>
    </row>
    <row r="788" spans="1:9" s="32" customFormat="1" ht="31.5" x14ac:dyDescent="0.25">
      <c r="A788" s="61" t="s">
        <v>894</v>
      </c>
      <c r="B788" s="33" t="s">
        <v>53</v>
      </c>
      <c r="C788" s="38">
        <v>0</v>
      </c>
      <c r="D788" s="38">
        <v>0</v>
      </c>
      <c r="E788" s="38">
        <v>0</v>
      </c>
      <c r="F788" s="38">
        <f t="shared" si="636"/>
        <v>0</v>
      </c>
      <c r="G788" s="38">
        <v>22103.98</v>
      </c>
      <c r="H788" s="38">
        <v>1.07816317063964</v>
      </c>
      <c r="I788" s="38">
        <f t="shared" si="648"/>
        <v>0</v>
      </c>
    </row>
    <row r="789" spans="1:9" s="32" customFormat="1" ht="15.75" x14ac:dyDescent="0.25">
      <c r="A789" s="61" t="s">
        <v>485</v>
      </c>
      <c r="B789" s="33" t="s">
        <v>310</v>
      </c>
      <c r="C789" s="38">
        <f>C790</f>
        <v>0</v>
      </c>
      <c r="D789" s="38">
        <f t="shared" ref="D789:E789" si="649">D790</f>
        <v>0</v>
      </c>
      <c r="E789" s="38">
        <f t="shared" si="649"/>
        <v>0</v>
      </c>
      <c r="F789" s="38">
        <f t="shared" si="636"/>
        <v>0</v>
      </c>
      <c r="G789" s="38">
        <v>0</v>
      </c>
      <c r="H789" s="38">
        <v>1.07816317063964</v>
      </c>
      <c r="I789" s="38">
        <f t="shared" si="648"/>
        <v>0</v>
      </c>
    </row>
    <row r="790" spans="1:9" s="32" customFormat="1" ht="31.5" x14ac:dyDescent="0.25">
      <c r="A790" s="61" t="s">
        <v>895</v>
      </c>
      <c r="B790" s="33" t="s">
        <v>499</v>
      </c>
      <c r="C790" s="38">
        <v>0</v>
      </c>
      <c r="D790" s="38">
        <v>0</v>
      </c>
      <c r="E790" s="38">
        <v>0</v>
      </c>
      <c r="F790" s="38">
        <f t="shared" si="636"/>
        <v>0</v>
      </c>
      <c r="G790" s="38">
        <v>26692.85</v>
      </c>
      <c r="H790" s="38">
        <v>1.07816317063964</v>
      </c>
      <c r="I790" s="38">
        <f t="shared" ref="I790" si="650">(F790*G790*H790)/1000</f>
        <v>0</v>
      </c>
    </row>
    <row r="791" spans="1:9" s="32" customFormat="1" ht="15.75" x14ac:dyDescent="0.25">
      <c r="A791" s="60" t="s">
        <v>926</v>
      </c>
      <c r="B791" s="28" t="s">
        <v>695</v>
      </c>
      <c r="C791" s="25">
        <f>C792+C804</f>
        <v>276</v>
      </c>
      <c r="D791" s="25">
        <f t="shared" ref="D791" si="651">D792+D804</f>
        <v>416</v>
      </c>
      <c r="E791" s="25">
        <f t="shared" ref="E791" si="652">E792+E804</f>
        <v>61</v>
      </c>
      <c r="F791" s="25">
        <f t="shared" ref="F791" si="653">F792+F804</f>
        <v>251</v>
      </c>
      <c r="G791" s="25" t="s">
        <v>13</v>
      </c>
      <c r="H791" s="25" t="s">
        <v>13</v>
      </c>
      <c r="I791" s="25">
        <f t="shared" ref="I791" si="654">I792+I804</f>
        <v>11049.71073261731</v>
      </c>
    </row>
    <row r="792" spans="1:9" s="32" customFormat="1" ht="15.75" x14ac:dyDescent="0.25">
      <c r="A792" s="65" t="s">
        <v>896</v>
      </c>
      <c r="B792" s="28" t="s">
        <v>54</v>
      </c>
      <c r="C792" s="25">
        <f>C793+C795+C797+C800</f>
        <v>170</v>
      </c>
      <c r="D792" s="25">
        <f t="shared" ref="D792" si="655">D793+D795+D797+D800</f>
        <v>416</v>
      </c>
      <c r="E792" s="25">
        <f t="shared" ref="E792" si="656">E793+E795+E797+E800</f>
        <v>61</v>
      </c>
      <c r="F792" s="25">
        <f>SUM(C792:E792)/3</f>
        <v>215.66666666666666</v>
      </c>
      <c r="G792" s="25" t="s">
        <v>13</v>
      </c>
      <c r="H792" s="25" t="s">
        <v>13</v>
      </c>
      <c r="I792" s="25">
        <f t="shared" ref="I792" si="657">I793+I795+I797+I800</f>
        <v>9722.7345281508515</v>
      </c>
    </row>
    <row r="793" spans="1:9" s="32" customFormat="1" ht="15.75" x14ac:dyDescent="0.25">
      <c r="A793" s="64" t="s">
        <v>897</v>
      </c>
      <c r="B793" s="33" t="s">
        <v>506</v>
      </c>
      <c r="C793" s="38">
        <f>C794</f>
        <v>117</v>
      </c>
      <c r="D793" s="38">
        <f t="shared" ref="D793" si="658">D794</f>
        <v>17</v>
      </c>
      <c r="E793" s="38">
        <f t="shared" ref="E793" si="659">E794</f>
        <v>1</v>
      </c>
      <c r="F793" s="38">
        <f>F794</f>
        <v>45</v>
      </c>
      <c r="G793" s="38" t="s">
        <v>13</v>
      </c>
      <c r="H793" s="38" t="s">
        <v>13</v>
      </c>
      <c r="I793" s="38">
        <f t="shared" ref="I793" si="660">I794</f>
        <v>1339.7530489976677</v>
      </c>
    </row>
    <row r="794" spans="1:9" s="32" customFormat="1" ht="31.5" x14ac:dyDescent="0.25">
      <c r="A794" s="64" t="s">
        <v>898</v>
      </c>
      <c r="B794" s="33" t="s">
        <v>500</v>
      </c>
      <c r="C794" s="38">
        <v>117</v>
      </c>
      <c r="D794" s="38">
        <v>17</v>
      </c>
      <c r="E794" s="38">
        <v>1</v>
      </c>
      <c r="F794" s="38">
        <f>SUM(C794:E794)/3</f>
        <v>45</v>
      </c>
      <c r="G794" s="38">
        <v>27613.9</v>
      </c>
      <c r="H794" s="38">
        <v>1.07816317063964</v>
      </c>
      <c r="I794" s="38">
        <f t="shared" ref="I794" si="661">(F794*G794*H794)/1000</f>
        <v>1339.7530489976677</v>
      </c>
    </row>
    <row r="795" spans="1:9" s="32" customFormat="1" ht="15.75" x14ac:dyDescent="0.25">
      <c r="A795" s="64" t="s">
        <v>899</v>
      </c>
      <c r="B795" s="33" t="s">
        <v>507</v>
      </c>
      <c r="C795" s="38">
        <f>C796</f>
        <v>52</v>
      </c>
      <c r="D795" s="38">
        <f t="shared" ref="D795" si="662">D796</f>
        <v>319</v>
      </c>
      <c r="E795" s="38">
        <f t="shared" ref="E795" si="663">E796</f>
        <v>38</v>
      </c>
      <c r="F795" s="38">
        <f>F796</f>
        <v>136.33333333333334</v>
      </c>
      <c r="G795" s="38" t="s">
        <v>13</v>
      </c>
      <c r="H795" s="38" t="s">
        <v>13</v>
      </c>
      <c r="I795" s="38">
        <f t="shared" ref="I795" si="664">I796</f>
        <v>5933.688551330044</v>
      </c>
    </row>
    <row r="796" spans="1:9" s="32" customFormat="1" ht="31.5" x14ac:dyDescent="0.25">
      <c r="A796" s="64" t="s">
        <v>900</v>
      </c>
      <c r="B796" s="33" t="s">
        <v>501</v>
      </c>
      <c r="C796" s="38">
        <v>52</v>
      </c>
      <c r="D796" s="38">
        <v>319</v>
      </c>
      <c r="E796" s="38">
        <v>38</v>
      </c>
      <c r="F796" s="38">
        <f>SUM(C796:E796)/3</f>
        <v>136.33333333333334</v>
      </c>
      <c r="G796" s="38">
        <v>40368.089999999997</v>
      </c>
      <c r="H796" s="38">
        <v>1.07816317063964</v>
      </c>
      <c r="I796" s="38">
        <f t="shared" ref="I796" si="665">(F796*G796*H796)/1000</f>
        <v>5933.688551330044</v>
      </c>
    </row>
    <row r="797" spans="1:9" s="32" customFormat="1" ht="15.75" x14ac:dyDescent="0.25">
      <c r="A797" s="64" t="s">
        <v>901</v>
      </c>
      <c r="B797" s="33" t="s">
        <v>508</v>
      </c>
      <c r="C797" s="38">
        <f>C798+C799</f>
        <v>1</v>
      </c>
      <c r="D797" s="38">
        <f t="shared" ref="D797" si="666">D798+D799</f>
        <v>79</v>
      </c>
      <c r="E797" s="38">
        <f t="shared" ref="E797" si="667">E798+E799</f>
        <v>20</v>
      </c>
      <c r="F797" s="38">
        <f>F798+F799</f>
        <v>33.333333333333329</v>
      </c>
      <c r="G797" s="38" t="s">
        <v>13</v>
      </c>
      <c r="H797" s="38" t="s">
        <v>13</v>
      </c>
      <c r="I797" s="38">
        <f t="shared" ref="I797" si="668">I798+I799</f>
        <v>1803.4541159035066</v>
      </c>
    </row>
    <row r="798" spans="1:9" s="32" customFormat="1" ht="15.75" x14ac:dyDescent="0.25">
      <c r="A798" s="64" t="s">
        <v>902</v>
      </c>
      <c r="B798" s="33" t="s">
        <v>64</v>
      </c>
      <c r="C798" s="38">
        <v>0</v>
      </c>
      <c r="D798" s="38">
        <v>79</v>
      </c>
      <c r="E798" s="38">
        <v>19</v>
      </c>
      <c r="F798" s="38">
        <f>SUM(C798:E798)/3</f>
        <v>32.666666666666664</v>
      </c>
      <c r="G798" s="38">
        <v>47257.46</v>
      </c>
      <c r="H798" s="38">
        <v>1.07816317063964</v>
      </c>
      <c r="I798" s="38">
        <f>(F798*G798*H798)/1000</f>
        <v>1664.4075950592144</v>
      </c>
    </row>
    <row r="799" spans="1:9" s="32" customFormat="1" ht="31.5" x14ac:dyDescent="0.25">
      <c r="A799" s="64" t="s">
        <v>903</v>
      </c>
      <c r="B799" s="33" t="s">
        <v>102</v>
      </c>
      <c r="C799" s="38">
        <v>1</v>
      </c>
      <c r="D799" s="38">
        <v>0</v>
      </c>
      <c r="E799" s="38">
        <v>1</v>
      </c>
      <c r="F799" s="38">
        <f>SUM(C799:E799)/3</f>
        <v>0.66666666666666663</v>
      </c>
      <c r="G799" s="38">
        <v>193449.18</v>
      </c>
      <c r="H799" s="38">
        <v>1.07816317063964</v>
      </c>
      <c r="I799" s="38">
        <f t="shared" ref="I799" si="669">(F799*G799*H799)/1000</f>
        <v>139.04652084429227</v>
      </c>
    </row>
    <row r="800" spans="1:9" s="32" customFormat="1" ht="15.75" x14ac:dyDescent="0.25">
      <c r="A800" s="64" t="s">
        <v>904</v>
      </c>
      <c r="B800" s="33" t="s">
        <v>509</v>
      </c>
      <c r="C800" s="38">
        <f>C801+C802+C803</f>
        <v>0</v>
      </c>
      <c r="D800" s="38">
        <f t="shared" ref="D800" si="670">D801+D802+D803</f>
        <v>1</v>
      </c>
      <c r="E800" s="38">
        <f t="shared" ref="E800" si="671">E801+E802+E803</f>
        <v>2</v>
      </c>
      <c r="F800" s="38">
        <f t="shared" ref="F800" si="672">F801+F802+F803</f>
        <v>1</v>
      </c>
      <c r="G800" s="38" t="s">
        <v>13</v>
      </c>
      <c r="H800" s="38" t="s">
        <v>13</v>
      </c>
      <c r="I800" s="38">
        <f t="shared" ref="I800" si="673">I801+I802+I803</f>
        <v>645.8388119196328</v>
      </c>
    </row>
    <row r="801" spans="1:9" s="32" customFormat="1" ht="31.5" x14ac:dyDescent="0.25">
      <c r="A801" s="64" t="s">
        <v>905</v>
      </c>
      <c r="B801" s="33" t="s">
        <v>102</v>
      </c>
      <c r="C801" s="38">
        <v>0</v>
      </c>
      <c r="D801" s="38">
        <v>1</v>
      </c>
      <c r="E801" s="38">
        <v>2</v>
      </c>
      <c r="F801" s="38">
        <f>SUM(C801:E801)/3</f>
        <v>1</v>
      </c>
      <c r="G801" s="38">
        <v>599017.68999999994</v>
      </c>
      <c r="H801" s="38">
        <v>1.07816317063964</v>
      </c>
      <c r="I801" s="38">
        <f t="shared" ref="I801:I803" si="674">(F801*G801*H801)/1000</f>
        <v>645.8388119196328</v>
      </c>
    </row>
    <row r="802" spans="1:9" s="32" customFormat="1" ht="15.75" x14ac:dyDescent="0.25">
      <c r="A802" s="64" t="s">
        <v>906</v>
      </c>
      <c r="B802" s="33" t="s">
        <v>126</v>
      </c>
      <c r="C802" s="38">
        <v>0</v>
      </c>
      <c r="D802" s="38">
        <v>0</v>
      </c>
      <c r="E802" s="38">
        <v>0</v>
      </c>
      <c r="F802" s="38">
        <f>SUM(C802:E802)/3</f>
        <v>0</v>
      </c>
      <c r="G802" s="38">
        <v>2348058.34</v>
      </c>
      <c r="H802" s="38">
        <v>1.07816317063964</v>
      </c>
      <c r="I802" s="38">
        <f t="shared" si="674"/>
        <v>0</v>
      </c>
    </row>
    <row r="803" spans="1:9" s="32" customFormat="1" ht="15.75" x14ac:dyDescent="0.25">
      <c r="A803" s="64" t="s">
        <v>907</v>
      </c>
      <c r="B803" s="33" t="s">
        <v>145</v>
      </c>
      <c r="C803" s="38">
        <v>0</v>
      </c>
      <c r="D803" s="38">
        <v>0</v>
      </c>
      <c r="E803" s="38">
        <v>0</v>
      </c>
      <c r="F803" s="38">
        <f>SUM(C803:E803)/3</f>
        <v>0</v>
      </c>
      <c r="G803" s="38">
        <v>6881126.6799999997</v>
      </c>
      <c r="H803" s="38">
        <v>1.07816317063964</v>
      </c>
      <c r="I803" s="38">
        <f t="shared" si="674"/>
        <v>0</v>
      </c>
    </row>
    <row r="804" spans="1:9" s="32" customFormat="1" ht="15.75" x14ac:dyDescent="0.25">
      <c r="A804" s="65" t="s">
        <v>908</v>
      </c>
      <c r="B804" s="28" t="s">
        <v>58</v>
      </c>
      <c r="C804" s="25">
        <f>C805+C807+C809+C812</f>
        <v>106</v>
      </c>
      <c r="D804" s="25">
        <f t="shared" ref="D804" si="675">D805+D807+D809+D812</f>
        <v>0</v>
      </c>
      <c r="E804" s="25">
        <f t="shared" ref="E804" si="676">E805+E807+E809+E812</f>
        <v>0</v>
      </c>
      <c r="F804" s="25">
        <f>SUM(C804:E804)/3</f>
        <v>35.333333333333336</v>
      </c>
      <c r="G804" s="25" t="s">
        <v>13</v>
      </c>
      <c r="H804" s="25" t="s">
        <v>13</v>
      </c>
      <c r="I804" s="25">
        <f t="shared" ref="I804" si="677">I805+I807+I809+I812</f>
        <v>1326.9762044664581</v>
      </c>
    </row>
    <row r="805" spans="1:9" s="32" customFormat="1" ht="15.75" x14ac:dyDescent="0.25">
      <c r="A805" s="64" t="s">
        <v>909</v>
      </c>
      <c r="B805" s="33" t="s">
        <v>506</v>
      </c>
      <c r="C805" s="38">
        <f>C806</f>
        <v>46</v>
      </c>
      <c r="D805" s="38">
        <f t="shared" ref="D805" si="678">D806</f>
        <v>0</v>
      </c>
      <c r="E805" s="38">
        <f t="shared" ref="E805" si="679">E806</f>
        <v>0</v>
      </c>
      <c r="F805" s="38">
        <f>F806</f>
        <v>15.333333333333334</v>
      </c>
      <c r="G805" s="38">
        <v>0</v>
      </c>
      <c r="H805" s="38">
        <v>1.07816317063964</v>
      </c>
      <c r="I805" s="38">
        <f t="shared" ref="I805" si="680">I806</f>
        <v>456.50844632513133</v>
      </c>
    </row>
    <row r="806" spans="1:9" s="32" customFormat="1" ht="31.5" x14ac:dyDescent="0.25">
      <c r="A806" s="64" t="s">
        <v>910</v>
      </c>
      <c r="B806" s="33" t="s">
        <v>500</v>
      </c>
      <c r="C806" s="38">
        <v>46</v>
      </c>
      <c r="D806" s="38">
        <v>0</v>
      </c>
      <c r="E806" s="38">
        <v>0</v>
      </c>
      <c r="F806" s="38">
        <f>SUM(C806:E806)/3</f>
        <v>15.333333333333334</v>
      </c>
      <c r="G806" s="38">
        <v>27613.9</v>
      </c>
      <c r="H806" s="38">
        <v>1.07816317063964</v>
      </c>
      <c r="I806" s="38">
        <f t="shared" ref="I806" si="681">(F806*G806*H806)/1000</f>
        <v>456.50844632513133</v>
      </c>
    </row>
    <row r="807" spans="1:9" s="32" customFormat="1" ht="15.75" x14ac:dyDescent="0.25">
      <c r="A807" s="64" t="s">
        <v>911</v>
      </c>
      <c r="B807" s="33" t="s">
        <v>507</v>
      </c>
      <c r="C807" s="38">
        <f>C808</f>
        <v>60</v>
      </c>
      <c r="D807" s="38">
        <f t="shared" ref="D807" si="682">D808</f>
        <v>0</v>
      </c>
      <c r="E807" s="38">
        <f t="shared" ref="E807" si="683">E808</f>
        <v>0</v>
      </c>
      <c r="F807" s="38">
        <f>F808</f>
        <v>20</v>
      </c>
      <c r="G807" s="38">
        <v>0</v>
      </c>
      <c r="H807" s="38">
        <v>1.07816317063964</v>
      </c>
      <c r="I807" s="38">
        <f t="shared" ref="I807" si="684">I808</f>
        <v>870.46775814132684</v>
      </c>
    </row>
    <row r="808" spans="1:9" s="32" customFormat="1" ht="31.5" x14ac:dyDescent="0.25">
      <c r="A808" s="64" t="s">
        <v>912</v>
      </c>
      <c r="B808" s="33" t="s">
        <v>501</v>
      </c>
      <c r="C808" s="38">
        <v>60</v>
      </c>
      <c r="D808" s="38">
        <v>0</v>
      </c>
      <c r="E808" s="38">
        <v>0</v>
      </c>
      <c r="F808" s="38">
        <f>SUM(C808:E808)/3</f>
        <v>20</v>
      </c>
      <c r="G808" s="38">
        <v>40368.089999999997</v>
      </c>
      <c r="H808" s="38">
        <v>1.07816317063964</v>
      </c>
      <c r="I808" s="38">
        <f t="shared" ref="I808" si="685">(F808*G808*H808)/1000</f>
        <v>870.46775814132684</v>
      </c>
    </row>
    <row r="809" spans="1:9" s="32" customFormat="1" ht="15.75" x14ac:dyDescent="0.25">
      <c r="A809" s="64" t="s">
        <v>913</v>
      </c>
      <c r="B809" s="33" t="s">
        <v>508</v>
      </c>
      <c r="C809" s="38">
        <f>C810+C811</f>
        <v>0</v>
      </c>
      <c r="D809" s="38">
        <f t="shared" ref="D809" si="686">D810+D811</f>
        <v>0</v>
      </c>
      <c r="E809" s="38">
        <f t="shared" ref="E809" si="687">E810+E811</f>
        <v>0</v>
      </c>
      <c r="F809" s="38">
        <f>F810+F811</f>
        <v>0</v>
      </c>
      <c r="G809" s="38" t="s">
        <v>13</v>
      </c>
      <c r="H809" s="38" t="s">
        <v>13</v>
      </c>
      <c r="I809" s="38">
        <f t="shared" ref="I809" si="688">I810+I811</f>
        <v>0</v>
      </c>
    </row>
    <row r="810" spans="1:9" s="32" customFormat="1" ht="15.75" x14ac:dyDescent="0.25">
      <c r="A810" s="64" t="s">
        <v>914</v>
      </c>
      <c r="B810" s="33" t="s">
        <v>64</v>
      </c>
      <c r="C810" s="38">
        <v>0</v>
      </c>
      <c r="D810" s="38">
        <v>0</v>
      </c>
      <c r="E810" s="38">
        <v>0</v>
      </c>
      <c r="F810" s="38">
        <f>SUM(C810:E810)/3</f>
        <v>0</v>
      </c>
      <c r="G810" s="38">
        <v>47257.46</v>
      </c>
      <c r="H810" s="38">
        <v>1.07816317063964</v>
      </c>
      <c r="I810" s="38">
        <f t="shared" ref="I810:I811" si="689">(F810*G810*H810)/1000</f>
        <v>0</v>
      </c>
    </row>
    <row r="811" spans="1:9" s="32" customFormat="1" ht="31.5" x14ac:dyDescent="0.25">
      <c r="A811" s="64" t="s">
        <v>915</v>
      </c>
      <c r="B811" s="33" t="s">
        <v>102</v>
      </c>
      <c r="C811" s="38">
        <v>0</v>
      </c>
      <c r="D811" s="38">
        <v>0</v>
      </c>
      <c r="E811" s="38">
        <v>0</v>
      </c>
      <c r="F811" s="38">
        <f>SUM(C811:E811)/3</f>
        <v>0</v>
      </c>
      <c r="G811" s="38">
        <v>193449.18</v>
      </c>
      <c r="H811" s="38">
        <v>1.07816317063964</v>
      </c>
      <c r="I811" s="38">
        <f t="shared" si="689"/>
        <v>0</v>
      </c>
    </row>
    <row r="812" spans="1:9" s="32" customFormat="1" ht="15.75" x14ac:dyDescent="0.25">
      <c r="A812" s="64" t="s">
        <v>916</v>
      </c>
      <c r="B812" s="33" t="s">
        <v>509</v>
      </c>
      <c r="C812" s="38">
        <f>C813+C814+C815</f>
        <v>0</v>
      </c>
      <c r="D812" s="38">
        <f t="shared" ref="D812" si="690">D813+D814+D815</f>
        <v>0</v>
      </c>
      <c r="E812" s="38">
        <f t="shared" ref="E812" si="691">E813+E814+E815</f>
        <v>0</v>
      </c>
      <c r="F812" s="38">
        <f t="shared" ref="F812" si="692">F813+F814+F815</f>
        <v>0</v>
      </c>
      <c r="G812" s="38" t="s">
        <v>13</v>
      </c>
      <c r="H812" s="38" t="s">
        <v>13</v>
      </c>
      <c r="I812" s="38">
        <f t="shared" ref="I812" si="693">I813+I814+I815</f>
        <v>0</v>
      </c>
    </row>
    <row r="813" spans="1:9" s="32" customFormat="1" ht="31.5" x14ac:dyDescent="0.25">
      <c r="A813" s="64" t="s">
        <v>917</v>
      </c>
      <c r="B813" s="33" t="s">
        <v>102</v>
      </c>
      <c r="C813" s="38">
        <v>0</v>
      </c>
      <c r="D813" s="38">
        <v>0</v>
      </c>
      <c r="E813" s="38">
        <v>0</v>
      </c>
      <c r="F813" s="38">
        <f>SUM(C813:E813)/3</f>
        <v>0</v>
      </c>
      <c r="G813" s="38">
        <v>599017.68999999994</v>
      </c>
      <c r="H813" s="38">
        <v>1.07816317063964</v>
      </c>
      <c r="I813" s="38">
        <f t="shared" ref="I813:I815" si="694">(F813*G813*H813)/1000</f>
        <v>0</v>
      </c>
    </row>
    <row r="814" spans="1:9" s="32" customFormat="1" ht="15.75" x14ac:dyDescent="0.25">
      <c r="A814" s="64" t="s">
        <v>918</v>
      </c>
      <c r="B814" s="33" t="s">
        <v>126</v>
      </c>
      <c r="C814" s="38">
        <v>0</v>
      </c>
      <c r="D814" s="38">
        <v>0</v>
      </c>
      <c r="E814" s="38">
        <v>0</v>
      </c>
      <c r="F814" s="38">
        <f>SUM(C814:E814)/3</f>
        <v>0</v>
      </c>
      <c r="G814" s="38">
        <v>2348058.34</v>
      </c>
      <c r="H814" s="38">
        <v>1.07816317063964</v>
      </c>
      <c r="I814" s="38">
        <f t="shared" si="694"/>
        <v>0</v>
      </c>
    </row>
    <row r="815" spans="1:9" s="32" customFormat="1" ht="15.75" x14ac:dyDescent="0.25">
      <c r="A815" s="64" t="s">
        <v>919</v>
      </c>
      <c r="B815" s="33" t="s">
        <v>145</v>
      </c>
      <c r="C815" s="38">
        <v>0</v>
      </c>
      <c r="D815" s="38">
        <v>0</v>
      </c>
      <c r="E815" s="38">
        <v>0</v>
      </c>
      <c r="F815" s="38">
        <f>SUM(C815:E815)/3</f>
        <v>0</v>
      </c>
      <c r="G815" s="38">
        <v>6881126.6799999997</v>
      </c>
      <c r="H815" s="38">
        <v>1.07816317063964</v>
      </c>
      <c r="I815" s="38">
        <f t="shared" si="694"/>
        <v>0</v>
      </c>
    </row>
    <row r="818" spans="1:1" x14ac:dyDescent="0.25">
      <c r="A818" s="52"/>
    </row>
    <row r="819" spans="1:1" x14ac:dyDescent="0.25">
      <c r="A819" s="52"/>
    </row>
    <row r="820" spans="1:1" x14ac:dyDescent="0.25">
      <c r="A820" s="52"/>
    </row>
    <row r="821" spans="1:1" x14ac:dyDescent="0.25">
      <c r="A821" s="52"/>
    </row>
  </sheetData>
  <protectedRanges>
    <protectedRange sqref="B23 B74 B422 B473" name="Диапазон1_6_4_1_1_1"/>
    <protectedRange sqref="B26 B77 B425 B476" name="Диапазон1_6_2_2_1"/>
    <protectedRange sqref="B27 B78 B426 B477" name="Диапазон1_6_1_2_1_1"/>
    <protectedRange sqref="B29 B80 B428 B479" name="Диапазон1_6_2_1_2_2_1"/>
    <protectedRange sqref="B32 B83 B431 B482" name="Диапазон1_6_3_2_1_1"/>
    <protectedRange sqref="B35 B86 B434 B485" name="Диапазон1_6_7_2_2_1"/>
    <protectedRange sqref="B36:B37 B87:B88 B435:B436 B486:B487" name="Диапазон1_6_8_2_1_1"/>
    <protectedRange sqref="B38 B89 B437 B488" name="Диапазон1_11_2_2_1"/>
    <protectedRange sqref="B40 B91 B439 B490" name="Диапазон1_6_9_2_1_1"/>
    <protectedRange sqref="B42 B93 B441 B492" name="Диапазон1_6_10_2_2_1"/>
    <protectedRange sqref="B45 B96 B444 B495" name="Диапазон1_6_12_2_1_1"/>
    <protectedRange sqref="B49 B100 B448 B499" name="Диапазон1_6_5_2_2_1"/>
    <protectedRange sqref="B52 B64 B67 B103 B115 B118 B451 B463 B466 B502 B514 B517" name="Диапазон1_8_3_1_1"/>
    <protectedRange sqref="B53 B104 B452 B503" name="Диапазон1_10_2_2_1"/>
    <protectedRange sqref="B57 B59 B108 B110 B456 B458 B507 B509" name="Диапазон1_6_6_2_1_1"/>
    <protectedRange sqref="B58 B60 B109 B111 B457 B459 B508 B510" name="Диапазон1_8_1_2_2_1"/>
    <protectedRange sqref="B70 B121 B469 B520" name="Диапазон1_39_2_1_1"/>
    <protectedRange sqref="B129 B201 B528 B600" name="Диапазон1_12_3_1_1"/>
    <protectedRange sqref="B130 B202 B529 B601" name="Диапазон1_14_2_2_1"/>
    <protectedRange sqref="B132:B133 B204:B205 B531:B532 B603:B604" name="Диапазон1_12_1_2_1_1"/>
    <protectedRange sqref="B134 B206 B533 B605" name="Диапазон1_15_1_2_2_1"/>
    <protectedRange sqref="B136 B208 B535 B607" name="Диапазон1_13_2_1_1"/>
    <protectedRange sqref="B139 B211 B538 B610" name="Диапазон1_15_2_2_2_1"/>
    <protectedRange sqref="B141 B213 B540 B612" name="Диапазон1_15_4_1_1"/>
    <protectedRange sqref="B145 B217 B544 B616" name="Диапазон1_16_5_2_1"/>
    <protectedRange sqref="B147 B219 B546 B618" name="Диапазон1_16_3_2_1_1"/>
    <protectedRange sqref="B151 B223 B550 B622" name="Диапазон1_16_2_2_2_1"/>
    <protectedRange sqref="B154 B226 B553 B625" name="Диапазон1_16_1_2_1_1"/>
    <protectedRange sqref="B159:B160 B231:B232 B558:B559 B630:B631" name="Диапазон1_17_2_2_1"/>
    <protectedRange sqref="B161 B233 B560 B632" name="Диапазон1_18_5_1_1"/>
    <protectedRange sqref="B163:B166 B235:B238 B562:B565 B634:B637" name="Диапазон1_28_2_2_1"/>
    <protectedRange sqref="B167 B239 B566 B638" name="Диапазон1_18_2_2_1_1"/>
    <protectedRange sqref="B170:B171 B242:B243 B569:B570 B641:B642" name="Диапазон1_18_3_2_2_1"/>
    <protectedRange sqref="B173 B245 B572 B644" name="Диапазон1_18_1_2_2_1"/>
    <protectedRange sqref="B174 B246 B573 B645" name="Диапазон1_19_3_1_1"/>
    <protectedRange sqref="B177 B249 B576 B648" name="Диапазон1_19_2_2_2_1"/>
    <protectedRange sqref="B194 B266 B593 B665" name="Диапазон1_32_1_3_2_1"/>
    <protectedRange sqref="B276 B301 B675 B700" name="Диапазон1_21_1_2_1"/>
    <protectedRange sqref="B277:B278 B302:B303 B676:B677 B701:B702" name="Диапазон1_1_2_2_1_1"/>
    <protectedRange sqref="B381 B780" name="Диапазон1_6_1_1_1_1_1"/>
    <protectedRange sqref="B383:B384 B394 B396 B388:B389 B406 B408 B782:B783 B793 B795 B787:B788 B805 B807" name="Диапазон1_6_2_1_1_1_2_1"/>
    <protectedRange sqref="B387 B405 B786 B804" name="Диапазон1_6_3_1_1_1_1"/>
    <protectedRange sqref="B417" name="Диапазон1_6_7_1_1_2_1"/>
  </protectedRanges>
  <autoFilter ref="A16:I815"/>
  <mergeCells count="14">
    <mergeCell ref="A6:I6"/>
    <mergeCell ref="A5:I5"/>
    <mergeCell ref="H14:H15"/>
    <mergeCell ref="I14:I15"/>
    <mergeCell ref="A8:I8"/>
    <mergeCell ref="A9:I9"/>
    <mergeCell ref="A10:I10"/>
    <mergeCell ref="A11:I11"/>
    <mergeCell ref="A12:I12"/>
    <mergeCell ref="A14:A15"/>
    <mergeCell ref="B14:B15"/>
    <mergeCell ref="C14:E14"/>
    <mergeCell ref="F14:F15"/>
    <mergeCell ref="G14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Бобров Егор Ярославович</dc:creator>
  <cp:lastModifiedBy>Шевелилкин Сергей Геннадьевич</cp:lastModifiedBy>
  <cp:lastPrinted>2025-05-13T05:25:33Z</cp:lastPrinted>
  <dcterms:created xsi:type="dcterms:W3CDTF">2025-04-08T12:10:32Z</dcterms:created>
  <dcterms:modified xsi:type="dcterms:W3CDTF">2025-11-20T08:00:00Z</dcterms:modified>
</cp:coreProperties>
</file>